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EduardodelJesusPugaA\Documents\Dirección de Contabilidad\3. Formatos LDF\2017 rto\"/>
    </mc:Choice>
  </mc:AlternateContent>
  <bookViews>
    <workbookView xWindow="0" yWindow="0" windowWidth="20490" windowHeight="7620" tabRatio="903" firstSheet="1" activeTab="6"/>
  </bookViews>
  <sheets>
    <sheet name="Informe Analitico junto" sheetId="3" state="hidden" r:id="rId1"/>
    <sheet name="F1" sheetId="7" r:id="rId2"/>
    <sheet name="F2" sheetId="5" r:id="rId3"/>
    <sheet name="Informe Analitico de la Deuda C" sheetId="4" state="hidden" r:id="rId4"/>
    <sheet name="F3" sheetId="2" r:id="rId5"/>
    <sheet name="F4" sheetId="8" r:id="rId6"/>
    <sheet name="F5" sheetId="14" r:id="rId7"/>
    <sheet name="F6a" sheetId="10" r:id="rId8"/>
    <sheet name="F6b" sheetId="11" r:id="rId9"/>
    <sheet name="F6c" sheetId="12" r:id="rId10"/>
    <sheet name="F6d" sheetId="13" r:id="rId11"/>
  </sheets>
  <externalReferences>
    <externalReference r:id="rId12"/>
  </externalReferences>
  <definedNames>
    <definedName name="_xlnm.Print_Area" localSheetId="7">F6a!$A$2:$R$229</definedName>
    <definedName name="_xlnm.Print_Area" localSheetId="8">F6b!$A$1:$Q$97</definedName>
    <definedName name="_xlnm.Print_Area" localSheetId="9">F6c!$A$1:$P$103</definedName>
    <definedName name="_xlnm.Print_Area" localSheetId="10">F6d!$A$2:$K$91</definedName>
    <definedName name="_xlnm.Database">F6d!#REF!</definedName>
    <definedName name="_xlnm.Print_Titles" localSheetId="1">'F1'!$1:$5</definedName>
    <definedName name="_xlnm.Print_Titles" localSheetId="2">'F2'!$1:$4</definedName>
    <definedName name="_xlnm.Print_Titles" localSheetId="6">'F5'!$1:$7</definedName>
    <definedName name="_xlnm.Print_Titles" localSheetId="7">F6a!$1:$9</definedName>
    <definedName name="_xlnm.Print_Titles" localSheetId="8">F6b!$1:$10</definedName>
    <definedName name="_xlnm.Print_Titles" localSheetId="9">F6c!$1:$10</definedName>
    <definedName name="_xlnm.Print_Titles" localSheetId="3">'Informe Analitico de la Deuda C'!$3:$6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1" i="14" l="1"/>
  <c r="R71" i="14"/>
  <c r="P71" i="14"/>
  <c r="M71" i="14"/>
  <c r="S69" i="14"/>
  <c r="M69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2" i="14"/>
  <c r="M38" i="14"/>
  <c r="M37" i="14"/>
  <c r="M35" i="14"/>
  <c r="M34" i="14"/>
  <c r="M33" i="14"/>
  <c r="M32" i="14"/>
  <c r="M31" i="14"/>
  <c r="M30" i="14"/>
  <c r="M29" i="14"/>
  <c r="S28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1" i="14"/>
  <c r="I61" i="13" l="1"/>
  <c r="H61" i="13"/>
  <c r="E61" i="13"/>
  <c r="J41" i="13"/>
  <c r="J61" i="13" s="1"/>
  <c r="I41" i="13"/>
  <c r="H41" i="13"/>
  <c r="G41" i="13"/>
  <c r="G61" i="13" s="1"/>
  <c r="F41" i="13"/>
  <c r="F61" i="13" s="1"/>
  <c r="E41" i="13"/>
  <c r="I25" i="13"/>
  <c r="H25" i="13"/>
  <c r="E25" i="13"/>
  <c r="E74" i="8" l="1"/>
  <c r="E77" i="8"/>
  <c r="E78" i="8"/>
  <c r="E76" i="8"/>
  <c r="E18" i="8"/>
  <c r="E80" i="8"/>
  <c r="E82" i="8"/>
  <c r="E84" i="8"/>
  <c r="E86" i="8"/>
  <c r="D74" i="8"/>
  <c r="D77" i="8"/>
  <c r="D78" i="8"/>
  <c r="D76" i="8"/>
  <c r="D18" i="8"/>
  <c r="D80" i="8"/>
  <c r="D82" i="8"/>
  <c r="D84" i="8"/>
  <c r="D86" i="8"/>
  <c r="C74" i="8"/>
  <c r="C77" i="8"/>
  <c r="C78" i="8"/>
  <c r="C76" i="8"/>
  <c r="C18" i="8"/>
  <c r="C80" i="8"/>
  <c r="C84" i="8"/>
  <c r="C86" i="8"/>
  <c r="E56" i="8"/>
  <c r="E59" i="8"/>
  <c r="E60" i="8"/>
  <c r="E58" i="8"/>
  <c r="E17" i="8"/>
  <c r="E62" i="8"/>
  <c r="E64" i="8"/>
  <c r="E66" i="8"/>
  <c r="E68" i="8"/>
  <c r="D56" i="8"/>
  <c r="D59" i="8"/>
  <c r="D60" i="8"/>
  <c r="D58" i="8"/>
  <c r="D17" i="8"/>
  <c r="D62" i="8"/>
  <c r="D64" i="8"/>
  <c r="D66" i="8"/>
  <c r="D68" i="8"/>
  <c r="C56" i="8"/>
  <c r="C59" i="8"/>
  <c r="C60" i="8"/>
  <c r="C58" i="8"/>
  <c r="C17" i="8"/>
  <c r="C62" i="8"/>
  <c r="C66" i="8"/>
  <c r="C68" i="8"/>
  <c r="E43" i="8"/>
  <c r="E46" i="8"/>
  <c r="E50" i="8"/>
  <c r="D43" i="8"/>
  <c r="D46" i="8"/>
  <c r="D50" i="8"/>
  <c r="C43" i="8"/>
  <c r="C46" i="8"/>
  <c r="C50" i="8"/>
  <c r="E14" i="8"/>
  <c r="E11" i="8"/>
  <c r="E16" i="8"/>
  <c r="E20" i="8"/>
  <c r="E24" i="8"/>
  <c r="E26" i="8"/>
  <c r="E28" i="8"/>
  <c r="E34" i="8"/>
  <c r="E33" i="8"/>
  <c r="E37" i="8"/>
  <c r="D14" i="8"/>
  <c r="D11" i="8"/>
  <c r="D16" i="8"/>
  <c r="D20" i="8"/>
  <c r="D24" i="8"/>
  <c r="D26" i="8"/>
  <c r="D28" i="8"/>
  <c r="D34" i="8"/>
  <c r="D33" i="8"/>
  <c r="D37" i="8"/>
  <c r="C14" i="8"/>
  <c r="C11" i="8"/>
  <c r="C16" i="8"/>
  <c r="C24" i="8"/>
  <c r="C26" i="8"/>
  <c r="C28" i="8"/>
  <c r="C34" i="8"/>
  <c r="C33" i="8"/>
  <c r="C37" i="8"/>
  <c r="F9" i="7"/>
  <c r="F20" i="7"/>
  <c r="F25" i="7"/>
  <c r="F29" i="7"/>
  <c r="F34" i="7"/>
  <c r="F42" i="7"/>
  <c r="F47" i="7"/>
  <c r="F53" i="7"/>
  <c r="F67" i="7"/>
  <c r="F69" i="7"/>
  <c r="F73" i="7"/>
  <c r="F79" i="7"/>
  <c r="F78" i="7"/>
  <c r="F85" i="7"/>
  <c r="F89" i="7"/>
  <c r="F91" i="7"/>
  <c r="E9" i="7"/>
  <c r="E20" i="7"/>
  <c r="E25" i="7"/>
  <c r="E29" i="7"/>
  <c r="E34" i="7"/>
  <c r="E42" i="7"/>
  <c r="E47" i="7"/>
  <c r="E53" i="7"/>
  <c r="E67" i="7"/>
  <c r="E69" i="7"/>
  <c r="E73" i="7"/>
  <c r="E79" i="7"/>
  <c r="E78" i="7"/>
  <c r="E85" i="7"/>
  <c r="E89" i="7"/>
  <c r="E91" i="7"/>
  <c r="C9" i="7"/>
  <c r="C18" i="7"/>
  <c r="C27" i="7"/>
  <c r="C34" i="7"/>
  <c r="C43" i="7"/>
  <c r="C47" i="7"/>
  <c r="C53" i="7"/>
  <c r="C70" i="7"/>
  <c r="C72" i="7"/>
  <c r="B9" i="7"/>
  <c r="B18" i="7"/>
  <c r="B27" i="7"/>
  <c r="B34" i="7"/>
  <c r="B43" i="7"/>
  <c r="B47" i="7"/>
  <c r="B53" i="7"/>
  <c r="B70" i="7"/>
  <c r="B72" i="7"/>
  <c r="H46" i="5"/>
  <c r="H45" i="5"/>
  <c r="H44" i="5"/>
  <c r="H43" i="5"/>
  <c r="H42" i="5"/>
  <c r="H26" i="5"/>
  <c r="J17" i="5"/>
  <c r="G17" i="5"/>
  <c r="E17" i="5"/>
  <c r="C17" i="5"/>
  <c r="C16" i="5"/>
  <c r="D22" i="5"/>
  <c r="H22" i="5"/>
  <c r="D17" i="5"/>
  <c r="D16" i="5"/>
  <c r="D10" i="5"/>
  <c r="D29" i="5"/>
  <c r="J16" i="5"/>
  <c r="H21" i="5"/>
  <c r="C10" i="5"/>
  <c r="C29" i="5"/>
  <c r="H20" i="5"/>
  <c r="H19" i="5"/>
  <c r="H18" i="5"/>
  <c r="J10" i="5"/>
  <c r="J29" i="5"/>
  <c r="E16" i="5"/>
  <c r="E10" i="5"/>
  <c r="H17" i="5"/>
  <c r="H16" i="5"/>
  <c r="H10" i="5"/>
  <c r="H29" i="5"/>
  <c r="E29" i="5"/>
  <c r="H26" i="4"/>
  <c r="G28" i="4"/>
  <c r="G27" i="4"/>
  <c r="G34" i="4"/>
  <c r="G32" i="4"/>
  <c r="D26" i="4"/>
  <c r="G30" i="4"/>
  <c r="C26" i="4"/>
  <c r="G39" i="4"/>
  <c r="E26" i="4"/>
  <c r="N30" i="4"/>
  <c r="G40" i="4"/>
  <c r="G38" i="4"/>
  <c r="G37" i="4"/>
  <c r="G36" i="4"/>
  <c r="G35" i="4"/>
  <c r="D42" i="4"/>
  <c r="G29" i="4"/>
  <c r="G33" i="4"/>
  <c r="G31" i="4"/>
  <c r="G26" i="4"/>
  <c r="G22" i="4"/>
  <c r="G20" i="4"/>
  <c r="C19" i="4"/>
  <c r="C18" i="4"/>
  <c r="C12" i="4"/>
  <c r="G22" i="3"/>
  <c r="G21" i="3"/>
  <c r="G20" i="3"/>
  <c r="G19" i="3"/>
  <c r="G18" i="3"/>
  <c r="I19" i="3"/>
  <c r="H19" i="3"/>
  <c r="H18" i="3"/>
  <c r="F19" i="3"/>
  <c r="F18" i="3"/>
  <c r="E19" i="3"/>
  <c r="E18" i="3"/>
  <c r="D19" i="3"/>
  <c r="D18" i="3"/>
  <c r="C19" i="3"/>
  <c r="I18" i="3"/>
  <c r="C18" i="3"/>
  <c r="C42" i="4"/>
  <c r="L13" i="4"/>
  <c r="E19" i="4"/>
  <c r="E18" i="4"/>
  <c r="E12" i="4"/>
  <c r="E42" i="4"/>
  <c r="H19" i="4"/>
  <c r="H18" i="4"/>
  <c r="H12" i="4"/>
  <c r="H42" i="4"/>
  <c r="G21" i="4"/>
  <c r="G19" i="4"/>
  <c r="G18" i="4"/>
  <c r="G12" i="4"/>
  <c r="G42" i="4"/>
</calcChain>
</file>

<file path=xl/sharedStrings.xml><?xml version="1.0" encoding="utf-8"?>
<sst xmlns="http://schemas.openxmlformats.org/spreadsheetml/2006/main" count="839" uniqueCount="533">
  <si>
    <t>Informe Analítico de la Deuda Pública y otros Pasivos- LDF</t>
  </si>
  <si>
    <t xml:space="preserve">Disposiciones del Periodo (e) </t>
  </si>
  <si>
    <t>Amortizaciones del Período (f)</t>
  </si>
  <si>
    <t>Revaluaciones, Reclasificaciones y otros ajustes (g)</t>
  </si>
  <si>
    <t>Pago de intereses del Período (i)</t>
  </si>
  <si>
    <t>Pago de comisiones y demás costos asociados durante el Periodo (j)</t>
  </si>
  <si>
    <t>Informe Analítico de la Deuda Pública y Otros Pasivos -LDF</t>
  </si>
  <si>
    <t xml:space="preserve">1.- Deuda Pública (1=A+B)  </t>
  </si>
  <si>
    <t>A. Corto Plazo (A=a1+a2+a3)</t>
  </si>
  <si>
    <t xml:space="preserve">  a2) Títulos y Valores</t>
  </si>
  <si>
    <t xml:space="preserve">  a3) Arrendamientos Financieros</t>
  </si>
  <si>
    <t xml:space="preserve">   a1) Instituciones de Crédito</t>
  </si>
  <si>
    <t xml:space="preserve">  B. Largo Plazo (B=b1+b2+b3)</t>
  </si>
  <si>
    <t>b1) Institiciones de Crédito</t>
  </si>
  <si>
    <t>b2) Títilos y Valores</t>
  </si>
  <si>
    <t>b3) Arrendamientos Financieros</t>
  </si>
  <si>
    <t>2.- Otros Pasivos</t>
  </si>
  <si>
    <t>3.- Total de la Deuda Pública y Otros Pásivos (3=1+2)</t>
  </si>
  <si>
    <r>
      <t xml:space="preserve">4.- Deuda Contigente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zo Sans"/>
        <family val="3"/>
      </rPr>
      <t xml:space="preserve"> (informativo)</t>
    </r>
  </si>
  <si>
    <t xml:space="preserve">   A. Deuda Contigente 1</t>
  </si>
  <si>
    <t xml:space="preserve">   B. Deuda Contigete 2</t>
  </si>
  <si>
    <t xml:space="preserve">   C. Deuda Contigente XX</t>
  </si>
  <si>
    <r>
      <t xml:space="preserve">5.- Valor de Instrumentos Bono Cupón Cero 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Azo Sans"/>
        <family val="3"/>
      </rPr>
      <t xml:space="preserve"> (infomativo)</t>
    </r>
  </si>
  <si>
    <t>A. Instrumento Bono Cupón Cero 1</t>
  </si>
  <si>
    <t>B. Instrumento Bono Cupón Cero 2</t>
  </si>
  <si>
    <t>C. Instrumento Bono Cupón Cero XX</t>
  </si>
  <si>
    <t>Oblicaciones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</si>
  <si>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</si>
  <si>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</si>
  <si>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</si>
  <si>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</si>
  <si>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</si>
  <si>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6.- Obligaciones a Corto Plazo (informativo)</t>
  </si>
  <si>
    <t xml:space="preserve">  A. Crédito 1</t>
  </si>
  <si>
    <t xml:space="preserve">  B. Crédito 2</t>
  </si>
  <si>
    <t xml:space="preserve">  C. Crédito XX</t>
  </si>
  <si>
    <t>(PESOS)</t>
  </si>
  <si>
    <t>Denominación de las Obligaciones Diferentes de Financiamiento ( c )</t>
  </si>
  <si>
    <t>Fecha del Contrato (d)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</si>
  <si>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</si>
  <si>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</si>
  <si>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</si>
  <si>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</si>
  <si>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</si>
  <si>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Fecha de inicio de operación del proyecto (e )</t>
  </si>
  <si>
    <t>A. Asociaciones Público Privadas (APP´s)            (A= a+b+c+d)</t>
  </si>
  <si>
    <t xml:space="preserve">   a) APP 1</t>
  </si>
  <si>
    <t xml:space="preserve">   b) APP 2</t>
  </si>
  <si>
    <t xml:space="preserve">   c) APP 3</t>
  </si>
  <si>
    <t xml:space="preserve">   d) APP XX</t>
  </si>
  <si>
    <t>B. Otros instrumentos (B= a+b+c+d)</t>
  </si>
  <si>
    <t xml:space="preserve">   a) Otro Instumento 1</t>
  </si>
  <si>
    <t xml:space="preserve">   b) Otro Instrumento 2</t>
  </si>
  <si>
    <t xml:space="preserve">   c) Otro Instrumento 3</t>
  </si>
  <si>
    <t xml:space="preserve">   d) Otro instrumento XX</t>
  </si>
  <si>
    <t>C. Total de Obligaciones Diferentes de Financiamiento (C=A+B)</t>
  </si>
  <si>
    <t>GOBIERNO DEL ESTADO DE CAMPECHE</t>
  </si>
  <si>
    <t>Del 1 de enero al 30 de septiembre de 2016</t>
  </si>
  <si>
    <t>Denominación de la Deuda Pública y Otros Pasivos ( c )</t>
  </si>
  <si>
    <t>Saldo Final del Período (h)  h=d+e-f+g</t>
  </si>
  <si>
    <t>Saldo al 31 de diciembre de 2015 (d)</t>
  </si>
  <si>
    <t>Obligaciones a Corto Plazo (k)</t>
  </si>
  <si>
    <t>Monto contratado (l)</t>
  </si>
  <si>
    <t>Plazo pactado (m)</t>
  </si>
  <si>
    <t>Tasa de interés (n)</t>
  </si>
  <si>
    <t>Comisiones y costos relacionados (j)</t>
  </si>
  <si>
    <t>Tasa efectiva(p)</t>
  </si>
  <si>
    <t>6. Obligaciones a Corto Plazo (informativo)</t>
  </si>
  <si>
    <t xml:space="preserve">   A. Crédito 1</t>
  </si>
  <si>
    <t xml:space="preserve">   B. Deuda Contigente 2</t>
  </si>
  <si>
    <t xml:space="preserve">   C. Crédito XX</t>
  </si>
  <si>
    <t>b1) Instituciones de Crédito</t>
  </si>
  <si>
    <t>b2) Títulos y Valores</t>
  </si>
  <si>
    <t>BANAMEX, S. A.</t>
  </si>
  <si>
    <r>
      <t xml:space="preserve">4.- Deuda Contingente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zo Sans"/>
        <family val="3"/>
      </rPr>
      <t xml:space="preserve"> (informativo)</t>
    </r>
  </si>
  <si>
    <t xml:space="preserve">   B. Deuda Contingente 2</t>
  </si>
  <si>
    <t xml:space="preserve">   C. Deuda Contingente XX</t>
  </si>
  <si>
    <t xml:space="preserve">   A. Deuda Contingente 1</t>
  </si>
  <si>
    <t>APICAM/GOBIERNO DEL ESTADO DE CAMPECHE COMO OBLIGADO SOLIDARIO, SUBSIDIARIO Y LIMITADO</t>
  </si>
  <si>
    <t>MUNICIPIO DEL CARMEN</t>
  </si>
  <si>
    <t>MUNICIPIO DE CAMPECHE</t>
  </si>
  <si>
    <t>MUNICIPIO DE TENABO</t>
  </si>
  <si>
    <t>MUNICIPIO DE CALAKMUL</t>
  </si>
  <si>
    <t>MUNICIPIO DE HOPELCHÉN</t>
  </si>
  <si>
    <t>MUNICIPIO DE PALIZADA</t>
  </si>
  <si>
    <t>MUNICIPIO DE ESCÁRCEGA</t>
  </si>
  <si>
    <t>A. Instrumento Bono Cupón Cero FONREC</t>
  </si>
  <si>
    <t>B. Instrumento Bono Cupón Cero PROFISE</t>
  </si>
  <si>
    <t>C. Instrumento Bono Cupón Cero FONREC</t>
  </si>
  <si>
    <t>D. Instrumento Bono Cupón Cero FONREC</t>
  </si>
  <si>
    <t>E. Instrumento Bono Cupón Cero FONREC</t>
  </si>
  <si>
    <t>MUNICIPIO DE CANDELARIA</t>
  </si>
  <si>
    <t>FONDO ESTATAL DE FOMENTO INDUSTRIAL DEL ESTADO DE CAMPECHE</t>
  </si>
  <si>
    <t>Del 1 de enero al 31 de marzo de 2017</t>
  </si>
  <si>
    <t>Saldo al 31 de diciembre de 2016 (d)</t>
  </si>
  <si>
    <t>SANTANDER, S. A.</t>
  </si>
  <si>
    <t>Monto pagado de la inversión al 31 de marzo de 2017 (k)</t>
  </si>
  <si>
    <t>Monto pagado de la inversión actualizado al 31 de marzo de 2017(l)</t>
  </si>
  <si>
    <t>Formato 2 -Informe Analítico de la Deuda Pública y Otros Pasivos -LDF</t>
  </si>
  <si>
    <t>Formato 3 -Informe Analítico de Obligaciones de Diferentes Financiamientos -LDF</t>
  </si>
  <si>
    <t>Del 1 de enero al 31 de diciembre de 2017</t>
  </si>
  <si>
    <t>BBVA BANCOMER, S. A.</t>
  </si>
  <si>
    <t>2</t>
  </si>
  <si>
    <t xml:space="preserve">A. Instrumento Bono Cupón Cero FONREC </t>
  </si>
  <si>
    <t xml:space="preserve">B. Instrumento Bono Cupón Cero PROFISE </t>
  </si>
  <si>
    <t xml:space="preserve">C. Instrumento Bono Cupón Cero FONREC </t>
  </si>
  <si>
    <t xml:space="preserve">D. Instrumento Bono Cupón Cero FONREC </t>
  </si>
  <si>
    <t xml:space="preserve">E. Instrumento Bono Cupón Cero FONREC </t>
  </si>
  <si>
    <t>1</t>
  </si>
  <si>
    <t>PODER EJECUTIVO DEL GOBIERNO DEL ESTADO DE CAMPECHE</t>
  </si>
  <si>
    <t>4.- Deuda Contingente ¹ (informativo)</t>
  </si>
  <si>
    <t>5.- Valor de Instrumentos Bono Cupón Cero ² (infomativo)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</si>
  <si>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Valor nominal de los Bonos Cupón Cero al 31 de diciembre de 2017. Cifras dadas a conocer por Banobras, S. N. C., en su carácter de fiduciario de los fideicomisos de FONREC F/2186 y PROFISE F/2198.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</si>
  <si>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El endeudamiento neto, se obtiene restándole el valor de referencia de los bonos cupón cero al monto contratado, con la finalidad de determinar el adeudo real. </t>
    </r>
  </si>
  <si>
    <t>Saldo pendiente por pagar de la inversión al 31 de marzo de 2017   (m= g-l)</t>
  </si>
  <si>
    <t>Ente Público: PODER EJECUTIVO DEL GOBIERNO DEL ESTADO DE CAMPECHE</t>
  </si>
  <si>
    <t>Formato 1  Estado de Situación Financiera Detallado - LDF</t>
  </si>
  <si>
    <t>Al 31 de diciembre de 2017 y 2016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</si>
  <si>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</si>
  <si>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</si>
  <si>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</si>
  <si>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</si>
  <si>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</si>
  <si>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</si>
  <si>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</si>
  <si>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</si>
  <si>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</si>
  <si>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</si>
  <si>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</si>
  <si>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</si>
  <si>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</si>
  <si>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</si>
  <si>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</si>
  <si>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</si>
  <si>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</si>
  <si>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</si>
  <si>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</si>
  <si>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</si>
  <si>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</si>
  <si>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</si>
  <si>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b. Derechos a Recibir Efectivo o Equivalentes (b=b1+b2+b3+b4+b5+b6+b7)</t>
  </si>
  <si>
    <t>a9) Otras Cuentas por Pagar a Corto Plazo</t>
  </si>
  <si>
    <t>b1) Inversiones Financieras de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</si>
  <si>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</si>
  <si>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</si>
  <si>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</si>
  <si>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</si>
  <si>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</si>
  <si>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</si>
  <si>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</si>
  <si>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</si>
  <si>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</si>
  <si>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</si>
  <si>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</si>
  <si>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</si>
  <si>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</si>
  <si>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</si>
  <si>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</si>
  <si>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</si>
  <si>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</si>
  <si>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</si>
  <si>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</si>
  <si>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</si>
  <si>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</si>
  <si>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</si>
  <si>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</si>
  <si>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</si>
  <si>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</si>
  <si>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</si>
  <si>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</si>
  <si>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</si>
  <si>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</si>
  <si>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</si>
  <si>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</si>
  <si>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</si>
  <si>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</si>
  <si>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</si>
  <si>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</si>
  <si>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</si>
  <si>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</si>
  <si>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e. Almacenes</t>
  </si>
  <si>
    <t>g. Provisiones a Corto Plazo (g=g1+g2+g3)</t>
  </si>
  <si>
    <t>f. Estimación por Pérdida o Deterioro de Activos Circulantes (f=f1+f2)</t>
  </si>
  <si>
    <t>g1) Provisión para Demandas y Juicios a Corto Plazo</t>
  </si>
  <si>
    <t>f1) Estimaciones para Cuentas Incobrables por Derechos a Recibir Efectivo o Equivalentes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</si>
  <si>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</si>
  <si>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</si>
  <si>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</si>
  <si>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</si>
  <si>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</si>
  <si>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</si>
  <si>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</si>
  <si>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</si>
  <si>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</si>
  <si>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</si>
  <si>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</si>
  <si>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</si>
  <si>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</si>
  <si>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</si>
  <si>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</si>
  <si>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</si>
  <si>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</si>
  <si>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</si>
  <si>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</si>
  <si>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</si>
  <si>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</si>
  <si>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</si>
  <si>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</si>
  <si>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</si>
  <si>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</si>
  <si>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</si>
  <si>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</si>
  <si>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</si>
  <si>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</si>
  <si>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</si>
  <si>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</si>
  <si>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</si>
  <si>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</si>
  <si>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</si>
  <si>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</si>
  <si>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</si>
  <si>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</si>
  <si>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</si>
  <si>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</si>
  <si>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</si>
  <si>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</si>
  <si>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</si>
  <si>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</si>
  <si>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</si>
  <si>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</si>
  <si>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</si>
  <si>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</si>
  <si>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</si>
  <si>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</si>
  <si>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</si>
  <si>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</si>
  <si>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4 -Balance Presupuestario - LDF</t>
  </si>
  <si>
    <t xml:space="preserve">Del 1 de enero al 30 de diciembre de 2017 </t>
  </si>
  <si>
    <t xml:space="preserve">Concepto </t>
  </si>
  <si>
    <t>Estimado/</t>
  </si>
  <si>
    <t>Devengado</t>
  </si>
  <si>
    <t>Recaudado/</t>
  </si>
  <si>
    <t xml:space="preserve">Aprobado 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</si>
  <si>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</si>
  <si>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</si>
  <si>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</si>
  <si>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</si>
  <si>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</si>
  <si>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</si>
  <si>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</si>
  <si>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</si>
  <si>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</si>
  <si>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</si>
  <si>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</si>
  <si>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</si>
  <si>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</si>
  <si>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</si>
  <si>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</si>
  <si>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</si>
  <si>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</si>
  <si>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</si>
  <si>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</si>
  <si>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</si>
  <si>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</si>
  <si>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</si>
  <si>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</si>
  <si>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</si>
  <si>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</si>
  <si>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</si>
  <si>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</si>
  <si>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</si>
  <si>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</si>
  <si>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</si>
  <si>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</si>
  <si>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</si>
  <si>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</si>
  <si>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</si>
  <si>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</si>
  <si>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</si>
  <si>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Modificado</t>
  </si>
  <si>
    <t xml:space="preserve">Ente Público: Poder Ejecutivo del Gobierno del Estado de Campeche
Formato 6 a): Estado Analítico del Ejercicio Presupuesto de Egresos Detallado - LDF
Clasificación Por Objeto del Gasto (Capitulo y Concepto)
Del 01 de enero al 31 de diciembre de 2017
(PESOS) </t>
  </si>
  <si>
    <t>Egresos</t>
  </si>
  <si>
    <t>Ampliaciones/ (Reducciones)</t>
  </si>
  <si>
    <t>Subejercicio</t>
  </si>
  <si>
    <t>I. GASTO NO ETIQUETADO</t>
  </si>
  <si>
    <t>A. SERVICIOS PERSONALES  (A= a1+a2+a3+a4+a5+a6+a7)</t>
  </si>
  <si>
    <t>a1) REMUNERACIONES AL PERSONAL DE CARACTER PERMANENTE</t>
  </si>
  <si>
    <t>a2) REMUNERACIONES AL PERSONAL DE CARACTER TRANSITORIO</t>
  </si>
  <si>
    <t>a3) REMUNERACIONES ADICIONALES Y ESPECIALES</t>
  </si>
  <si>
    <t>a4) SEGURIDAD SOCIAL</t>
  </si>
  <si>
    <t>a5) OTRAS PRESTACIONES SOCIALES Y ECONOMICAS</t>
  </si>
  <si>
    <t>a6) PREVISIONES</t>
  </si>
  <si>
    <t>a7) PAGO DE ESTIMULOS A SERVIDORES PUBLICOS</t>
  </si>
  <si>
    <t>B. MATERIALES Y SUMINISTROS  (B= b1+b2+b3+b4+b5+b6+b7+b8+b9)</t>
  </si>
  <si>
    <t>b1) MATERIALES DE ADMINISTRACION, EMISION DE DOCUMENTOS Y ARTICULOS OFICIALES</t>
  </si>
  <si>
    <t>b2) ALIMENTOS Y UTENSILIOS</t>
  </si>
  <si>
    <t>b3) MATERIAS PRIMAS Y MATERIALES DE PRODUCCION Y COMERCIALIZACIÓN</t>
  </si>
  <si>
    <t>b4) MATERIALES Y ARTICULOS DE CONSTRUCCION Y DE REPARACIÓN</t>
  </si>
  <si>
    <t>b5) PRODUCTOS QUIMICOS, FARMACEUTICOS Y DE LABORATORIO</t>
  </si>
  <si>
    <t>b6) COMBUSTIBLES, LUBRICANTES Y ADITIVOS</t>
  </si>
  <si>
    <t>b7) VESTUARIO, BLANCOS, PRENDAS DE PROTECCION Y ARTICULOS DEPORTIVOS</t>
  </si>
  <si>
    <t>b8) MATERIALES Y SUMINISTROS PARA SEGURIDAD</t>
  </si>
  <si>
    <t>b9) HERRAMIENTAS, REFACCIONES Y ACCESORIOS MENORES</t>
  </si>
  <si>
    <t>C. SERVICIOS GENERALES  (C= c1+c2+c3+c4+c5+c6+c7+c8+c9)</t>
  </si>
  <si>
    <t>c1) SERVICIOS BASICOS</t>
  </si>
  <si>
    <t>c2) SERVICIOS DE ARRENDAMIENTO</t>
  </si>
  <si>
    <t>c3) SERVICIOS PROFESIONALES, CIENTIFICOS, TECNICOS Y OTROS SERVICIOS</t>
  </si>
  <si>
    <t>c4) SERVICIOS FINANCIEROS, BANCARIOS Y COMERCIALES</t>
  </si>
  <si>
    <t>c5) SERVICIOS DE INSTALACION, REPARACION, MANTENIMIENTO Y CONSERVACION</t>
  </si>
  <si>
    <t>c6) SERVICIOS DE COMUNICACION SOCIAL Y PUBLICIDAD</t>
  </si>
  <si>
    <t>c7) SERVICIOS DE TRASLADO Y VIATICOS</t>
  </si>
  <si>
    <t>c8) SERVICIOS OFICIALES</t>
  </si>
  <si>
    <t>c9) OTROS SERVICIOS GENERALES</t>
  </si>
  <si>
    <t>D. TRANSFERENCIAS, ASIGNACIONES, SUBSIDIOS Y OTRAS AYUDAS      (D= d1+d2+d3+d4+d5+d6+d7+d8+d9)</t>
  </si>
  <si>
    <t>d1) TRANSFERENCIAS INTERNAS Y ASIGNACIONES AL SECTOR PUBLICO</t>
  </si>
  <si>
    <t>d2) TRANSFERENCIAS AL RESTO DEL SECTOR PUBLICO</t>
  </si>
  <si>
    <t>d3) SUBSIDIOS Y SUBVENCIONES</t>
  </si>
  <si>
    <t>d4) AYUDAS SOCIALES</t>
  </si>
  <si>
    <t>d5) PENSIONES Y JUBILACIONES</t>
  </si>
  <si>
    <t>d6) TRANSFERENCIAS A FIDEICOMISOS, MANDATOS Y OTROS ANALOGOS</t>
  </si>
  <si>
    <t>d7) TRANSFERENCIAS A LA SEGURIDAD SOCIAL</t>
  </si>
  <si>
    <t>d8) DONATIVOS</t>
  </si>
  <si>
    <t>d9) TRANSFERENCIAS AL EXTERIOR</t>
  </si>
  <si>
    <t>E. BIENES MUEBLES, INMUEBLES E INTANGIBLES                      (E= e1+e2+e3+e4+e5+e6+e7+e8+e9)</t>
  </si>
  <si>
    <t>e1) MOBILIARIO Y EQUIPO DE ADMINISTRACION</t>
  </si>
  <si>
    <t>e2) MOBILIARIO Y EQUIPO EDUCACIONAL Y RECREATIVO</t>
  </si>
  <si>
    <t>e3) EQUIPO E INSTRUMENTAL MEDICO Y DE LABORATORIO</t>
  </si>
  <si>
    <t>e4) VEHICULOS Y EQUIPO DE TRANSPORTE</t>
  </si>
  <si>
    <t>e5) EQUIPO DE DEFENSA Y SEGURIDAD</t>
  </si>
  <si>
    <t>e6) MAQUINARIA, OTROS EQUIPOS Y HERRAMIENTAS</t>
  </si>
  <si>
    <t>e7) ACTIVOS BIOLOGICOS</t>
  </si>
  <si>
    <t>e8) BIENES INMUEBLES</t>
  </si>
  <si>
    <t>e9) ACTIVOS INTANGIBLES</t>
  </si>
  <si>
    <t>F. INVERSION PUBLICA  (F= f1+f2+f3)</t>
  </si>
  <si>
    <t>f1) OBRA PUBLICA EN BIENES DE DOMINIO PUBLICO</t>
  </si>
  <si>
    <t>f2) OBRA PUBLICA EN BIENES PROPIOS</t>
  </si>
  <si>
    <t>f3) PROYECTOS PRODUCTIVOS Y ACCIONES DE FOMENTO</t>
  </si>
  <si>
    <t>G. INVERSIONES FINANCIERAS Y OTRAS PROVISIONES                  (G= g1+g2+g3+g4+g5+g6+g7)</t>
  </si>
  <si>
    <t>g1) INVERSIONES PARA EL FOMENTO DE ACTIVIDADES PRODUCTIVAS</t>
  </si>
  <si>
    <t>g2) ACCIONES Y PARTICIPACIONES DE CAPITAL</t>
  </si>
  <si>
    <t>g3) COMPRA DE TITULOS Y VALORES</t>
  </si>
  <si>
    <t>g4) CONCESION DE PRESTAMOS</t>
  </si>
  <si>
    <t>g5) INVERSIONES EN FIDEICOMISOS, MANDATOS Y OTROS ANALOGOS</t>
  </si>
  <si>
    <t>g6) OTRAS INVERSIONES FINANCIERAS</t>
  </si>
  <si>
    <t>g7) PROVISIONES PARA CONTINGENCIAS Y OTRAS EROGACIONES ESPECIALES</t>
  </si>
  <si>
    <t>H. PARTICIPACIONES Y APORTACIONES  (H= h1+h2+h3)</t>
  </si>
  <si>
    <t>h1) PARTICIPACIONES</t>
  </si>
  <si>
    <t>h2) APORTACIONES</t>
  </si>
  <si>
    <t>h3) CONVENIOS</t>
  </si>
  <si>
    <t>I. DEUDA PUBLICA  (I= i1+i2+i3+i4+i5+i6+i7)</t>
  </si>
  <si>
    <t>i1) AMORTIZACION DE LA DEUDA PUBLICA</t>
  </si>
  <si>
    <t>i2) INTERESES DE LA DEUDA PUBLICA</t>
  </si>
  <si>
    <t>i3) COMISIONES DE LA DEUDA PUBLICA</t>
  </si>
  <si>
    <t>i4) GASTOS DE LA DEUDA PUBLICA</t>
  </si>
  <si>
    <t>i5) COSTO POR COBERTURAS</t>
  </si>
  <si>
    <t>i6) APOYOS FINANCIEROS</t>
  </si>
  <si>
    <t>i7) ADEUDOS DE EJERCICIOS FISCALES ANTERIORES (ADEFAS)</t>
  </si>
  <si>
    <t>II. GASTO ETIQUETADO</t>
  </si>
  <si>
    <t xml:space="preserve"> III. TOTAL DE EGRESOS (III = I + II)</t>
  </si>
  <si>
    <t xml:space="preserve">Ente Público: Poder Ejecutivo del Gobierno del Estado de Campeche
Formato 6b): Estado Analítico del Ejercicio Presupuesto de Egresos Detallado - LDF
Clasificación Administrativa
Del 01 de enero al 31 de diciembre de 2017
(PESOS) </t>
  </si>
  <si>
    <t>OFICINA DEL GOBERNADOR</t>
  </si>
  <si>
    <t>SECRETARÍA DE GOBIERNO</t>
  </si>
  <si>
    <t>SECRETARÍA DE FINANZAS</t>
  </si>
  <si>
    <t>SECRETARÍA DE ADMINISTRACION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</si>
  <si>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</si>
  <si>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</si>
  <si>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</si>
  <si>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</si>
  <si>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</si>
  <si>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</si>
  <si>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</si>
  <si>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</si>
  <si>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</si>
  <si>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</si>
  <si>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 Y RECURSOS NATURALES</t>
  </si>
  <si>
    <t>SECRETARÍA DE DESARROLLO URBANO, OBRAS PÚBLICAS E INFRAESTRUCTURA</t>
  </si>
  <si>
    <t>SECRETARÍA DE TURISMO</t>
  </si>
  <si>
    <t>SECRETARÍA DE TRABAJO Y PREVISIÓN SOCIAL</t>
  </si>
  <si>
    <t>SECRETARÍA DE SEGURIDAD PUBLICA</t>
  </si>
  <si>
    <t>SECRETARÍA DE PROTECCIÓN CIVIL</t>
  </si>
  <si>
    <t>CONSEJERIA JURÍDICA</t>
  </si>
  <si>
    <t>FISCALÍA GENERAL DEL ESTADO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</si>
  <si>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</si>
  <si>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</si>
  <si>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</si>
  <si>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</si>
  <si>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</si>
  <si>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</si>
  <si>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</si>
  <si>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III. TOTAL DE EGRESOS (III= I + II)</t>
  </si>
  <si>
    <t xml:space="preserve">Ente Público: Poder Ejecutivo del Gobierno del Estado de Campeche
Formato 6 c): Estado Analítico del Ejercicio Presupuesto de Egresos Detallado - LDF
Clasificación Funcional (Finalidad y Función)
Del 01 de enero al 31 de diciembre de 2017
(PESOS) </t>
  </si>
  <si>
    <t>A. GOBIERNO  (A= a1+a2+a3+a4+a5+a6+a7+a8)</t>
  </si>
  <si>
    <t>a1) LEGISLACIÓN</t>
  </si>
  <si>
    <t>a2) JUSTICIA</t>
  </si>
  <si>
    <t>a3) COORDINACION DE LA POLITICA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</si>
  <si>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</si>
  <si>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</si>
  <si>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</si>
  <si>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</si>
  <si>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</si>
  <si>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                      (B = b1+b2+b3+b4+b5+b6+b7)</t>
  </si>
  <si>
    <t>b1) PROTECCION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</si>
  <si>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</si>
  <si>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</si>
  <si>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</si>
  <si>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</si>
  <si>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</si>
  <si>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</si>
  <si>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                   (C= c1+c2+c3+c4+c5+c6+c7+c8+c9)</t>
  </si>
  <si>
    <t>c1) ASUNTOS ECONÓMICO COMERCIALES Y LABORALES EN GENERAL</t>
  </si>
  <si>
    <t>c2) AGROPECUARIA, SILVICULTURA, PESCA Y CAZA</t>
  </si>
  <si>
    <t>c3) COMBUSTIBLES 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</si>
  <si>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</si>
  <si>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</si>
  <si>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</si>
  <si>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</si>
  <si>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</si>
  <si>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</si>
  <si>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 NO CLASIFICADAS EN FUNCIONES ANTERIORES  (D= d1+d2+d3+d4)</t>
  </si>
  <si>
    <t>d1) TRANSACCIONES DE LA DEUDA PÚBLICA/COSTOS FINANCIERO DE LA DEUDA</t>
  </si>
  <si>
    <t>d2) TRANFERENCIAS, PARTICIPACIONES Y APORTACIONES ENTRE DIFERENTES NIVELES Y ORDENES DE GOBIERNO</t>
  </si>
  <si>
    <t>d3) SANEAMIENTO DEL SISTEMA FINANCIERO</t>
  </si>
  <si>
    <t>d4) ADEUDOS DE EJERCICIOS FISCALES ANTERIORES</t>
  </si>
  <si>
    <t xml:space="preserve"> Ente Público: Poder Ejecutivo del Gobierno del Estado de Campeche</t>
  </si>
  <si>
    <t>Formato 6 d) - Estado Analítico del Ejercicio del Presupuesto de Egresos Detallado - LDF</t>
  </si>
  <si>
    <t>Clasificación de Servicios Personales por Categoría</t>
  </si>
  <si>
    <t>Del 01 de enero al 31 de diciembre de 2017</t>
  </si>
  <si>
    <t>Concepto ( c )</t>
  </si>
  <si>
    <t>Subejercido ( e )</t>
  </si>
  <si>
    <t>Aprobado ( d )</t>
  </si>
  <si>
    <t>I. Gasto No etiquetado  (I=A+B+C+D+E+F)</t>
  </si>
  <si>
    <t>A)  Personal Administrativo y de Servicio Público</t>
  </si>
  <si>
    <t>B) Magisterio</t>
  </si>
  <si>
    <t>C) Servicios de Salud  (C= c1 + c2)</t>
  </si>
  <si>
    <t>CAP</t>
  </si>
  <si>
    <t>DESCRIP</t>
  </si>
  <si>
    <t>ASIGNADO</t>
  </si>
  <si>
    <t>EJERCIDO</t>
  </si>
  <si>
    <t>1000</t>
  </si>
  <si>
    <t>SERVICIOS PERSONALES</t>
  </si>
  <si>
    <t>3000</t>
  </si>
  <si>
    <t>SERVICIOS GENERALES</t>
  </si>
  <si>
    <t>4000</t>
  </si>
  <si>
    <t>SUBSIDIOS Y TRANSFERENCIAS</t>
  </si>
  <si>
    <t>S-</t>
  </si>
  <si>
    <t>C1) Personal Administrativo</t>
  </si>
  <si>
    <t>C2) Personal médico, Paramédico y Afin</t>
  </si>
  <si>
    <t>D) Seguridad Pública</t>
  </si>
  <si>
    <t>E) Gastos asociados a la implementación de</t>
  </si>
  <si>
    <t>nuevas leyes federales o reformas a las</t>
  </si>
  <si>
    <t>mismas (E= e1 + e2)</t>
  </si>
  <si>
    <t>e1)  Nombre del Programa o Ley 1</t>
  </si>
  <si>
    <t>e2)  Nombre del Programa o Ley 2</t>
  </si>
  <si>
    <t>F) Sentencias laborales definitivas</t>
  </si>
  <si>
    <t>II. Gasto Etiquetado  (II=A+B+C+D+E+F)</t>
  </si>
  <si>
    <t>III. Total del Gasto en Servicios Personales</t>
  </si>
  <si>
    <t>(III= I + II )</t>
  </si>
  <si>
    <t xml:space="preserve">GOBIERNO DEL ESTADO DE CAMPECHE
Formato 5 Estado Analitíco de Ingresos Detallado - LDF
</t>
  </si>
  <si>
    <t>Del 01 enero al 31 de diciembre de 2017</t>
  </si>
  <si>
    <t/>
  </si>
  <si>
    <t>Ingreso</t>
  </si>
  <si>
    <t>Estimado</t>
  </si>
  <si>
    <t>Ampliaciones
/(Reducciones)</t>
  </si>
  <si>
    <t>Recaudado</t>
  </si>
  <si>
    <t>Diferencia</t>
  </si>
  <si>
    <r>
      <rPr>
        <b/>
        <sz val="6"/>
        <color rgb="FF000000"/>
        <rFont val="Times New Roman"/>
        <family val="1"/>
      </rPr>
      <t>Ingresos de Libre Disposición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</si>
  <si>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</si>
  <si>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</si>
  <si>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</si>
  <si>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D. Derechos</t>
    </r>
  </si>
  <si>
    <r>
      <rPr>
        <b/>
        <sz val="6"/>
        <color rgb="FF000000"/>
        <rFont val="Times New Roman"/>
        <family val="1"/>
      </rPr>
      <t>E. Productos</t>
    </r>
  </si>
  <si>
    <r>
      <rPr>
        <b/>
        <sz val="6"/>
        <color rgb="FF000000"/>
        <rFont val="Times New Roman"/>
        <family val="1"/>
      </rPr>
      <t>F. Aprovechamientos</t>
    </r>
  </si>
  <si>
    <r>
      <rPr>
        <b/>
        <sz val="6"/>
        <color rgb="FF000000"/>
        <rFont val="Times New Roman"/>
        <family val="1"/>
      </rPr>
      <t>G. Ingresos por Ventas de Bienes y Servicios</t>
    </r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</si>
  <si>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</si>
  <si>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</si>
  <si>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</si>
  <si>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</si>
  <si>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</si>
  <si>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</si>
  <si>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</si>
  <si>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</si>
  <si>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</si>
  <si>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</si>
  <si>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</si>
  <si>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</si>
  <si>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</si>
  <si>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</si>
  <si>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</si>
  <si>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</si>
  <si>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</si>
  <si>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i5) Otros Incentivos Económicos</t>
    </r>
  </si>
  <si>
    <r>
      <rPr>
        <b/>
        <sz val="6"/>
        <color rgb="FF000000"/>
        <rFont val="Times New Roman"/>
        <family val="1"/>
      </rPr>
      <t>J. Transferencias</t>
    </r>
  </si>
  <si>
    <r>
      <rPr>
        <b/>
        <sz val="6"/>
        <color rgb="FF000000"/>
        <rFont val="Times New Roman"/>
        <family val="1"/>
      </rPr>
      <t>K. Convenios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</si>
  <si>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</si>
  <si>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</si>
  <si>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</si>
  <si>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</si>
  <si>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</si>
  <si>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</si>
  <si>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</si>
  <si>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</si>
  <si>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</si>
  <si>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</si>
  <si>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</si>
  <si>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</si>
  <si>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</si>
  <si>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</si>
  <si>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</si>
  <si>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</si>
  <si>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</si>
  <si>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</si>
  <si>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</si>
  <si>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</si>
  <si>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b4) Otros Convenios y Subsidios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</si>
  <si>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</si>
  <si>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</si>
  <si>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sz val="6"/>
        <color rgb="FF000000"/>
        <rFont val="Times New Roman"/>
        <family val="1"/>
      </rPr>
      <t>c2) Fondo Minero</t>
    </r>
  </si>
  <si>
    <r>
      <rPr>
        <b/>
        <sz val="6"/>
        <color rgb="FF000000"/>
        <rFont val="Times New Roman"/>
        <family val="1"/>
      </rPr>
      <t>D. Transferencias, Subsidios y Subvenciones, y Pensiones y Jubilaciones</t>
    </r>
  </si>
  <si>
    <r>
      <rPr>
        <b/>
        <sz val="6"/>
        <color rgb="FF000000"/>
        <rFont val="Times New Roman"/>
        <family val="1"/>
      </rPr>
      <t>E. Otras Transferencias Federales Etiquetadas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</si>
  <si>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</si>
  <si>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</si>
  <si>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</si>
  <si>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</si>
  <si>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b/>
        <sz val="6"/>
        <color rgb="FF000000"/>
        <rFont val="Times New Roman"/>
        <family val="1"/>
      </rPr>
      <t>Datos Informativos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</si>
  <si>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</si>
  <si>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</si>
  <si>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3. Ingresos Derivados de Financiamientos (3 = 1 + 2)</t>
    </r>
  </si>
  <si>
    <t>C.P. ROSA ELENA UC ZAPATA</t>
  </si>
  <si>
    <t>LIC. LUIS ALFREDO SANDOVAL MARTÍNEZ</t>
  </si>
  <si>
    <t>CP. AMÉRICA DEL CARMEN AZAR PÉREZ</t>
  </si>
  <si>
    <t>DIRECTORA DE RECAUDACIÓN</t>
  </si>
  <si>
    <r>
      <rPr>
        <sz val="5.5"/>
        <color rgb="FF000000"/>
        <rFont val="Times New Roman"/>
        <family val="1"/>
      </rPr>
      <t xml:space="preserve">ADMINISTRADOR GENERAL DEL SERVICIO DE
</t>
    </r>
    <r>
      <rPr>
        <sz val="5.5"/>
        <color rgb="FF000000"/>
        <rFont val="Times New Roman"/>
        <family val="1"/>
      </rPr>
      <t>ADMINISTRACIÓN FISCAL DEL ESTADO DE CAMPECHE</t>
    </r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</si>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</sst>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[$-1080A]#,##0.00;\(#,##0.00\)"/>
    <numFmt numFmtId="165" formatCode="#,##0.00000000"/>
    <numFmt numFmtId="166" formatCode="[$-1080A]#,##0.00;\-#,##0.00"/>
    <numFmt numFmtId="167" formatCode="#,###.#0\ ;[Red]\(#,###.#00\);\-\ ;"/>
    <numFmt numFmtId="168" formatCode="[$-1080A]&quot;$&quot;#,##0.00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Azo Sans Lt"/>
      <family val="3"/>
    </font>
    <font>
      <sz val="7"/>
      <color theme="1"/>
      <name val="Azo Sans"/>
      <family val="3"/>
    </font>
    <font>
      <sz val="8"/>
      <color theme="1"/>
      <name val="Azo Sans"/>
      <family val="3"/>
    </font>
    <font>
      <b/>
      <sz val="8"/>
      <color theme="1"/>
      <name val="Azo Sans"/>
      <family val="3"/>
    </font>
    <font>
      <b/>
      <sz val="8"/>
      <color theme="1"/>
      <name val="Calibri"/>
      <family val="2"/>
    </font>
    <font>
      <sz val="8"/>
      <color theme="1"/>
      <name val="Azo Sans Lt"/>
      <family val="3"/>
    </font>
    <font>
      <b/>
      <sz val="8"/>
      <color theme="1"/>
      <name val="Azo Sans Lt"/>
      <family val="3"/>
    </font>
    <font>
      <b/>
      <sz val="7"/>
      <color theme="1"/>
      <name val="Azo Sans Lt"/>
      <family val="3"/>
    </font>
    <font>
      <b/>
      <sz val="11"/>
      <color theme="1"/>
      <name val="Azo Sans"/>
      <family val="3"/>
    </font>
    <font>
      <sz val="11"/>
      <color theme="1"/>
      <name val="Calibri"/>
      <family val="2"/>
      <scheme val="minor"/>
    </font>
    <font>
      <sz val="10"/>
      <color theme="1"/>
      <name val="Azo Sans"/>
      <family val="3"/>
    </font>
    <font>
      <sz val="9"/>
      <color theme="1"/>
      <name val="Azo Sans"/>
      <family val="3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Courier New"/>
      <family val="3"/>
    </font>
    <font>
      <b/>
      <sz val="11"/>
      <color theme="0"/>
      <name val="Calibri"/>
      <family val="2"/>
      <scheme val="minor"/>
    </font>
    <font>
      <sz val="10"/>
      <name val="Arial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0.5"/>
      <color theme="0"/>
      <name val="Courier New"/>
      <family val="3"/>
    </font>
    <font>
      <sz val="10.5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ourier New"/>
      <family val="3"/>
    </font>
    <font>
      <sz val="8.5"/>
      <color theme="1"/>
      <name val="Calibri"/>
      <family val="2"/>
      <scheme val="minor"/>
    </font>
    <font>
      <b/>
      <sz val="10.5"/>
      <color theme="1"/>
      <name val="Courier New"/>
      <family val="3"/>
    </font>
    <font>
      <sz val="10.5"/>
      <color theme="1"/>
      <name val="Courier New"/>
      <family val="3"/>
    </font>
    <font>
      <b/>
      <sz val="10.5"/>
      <color indexed="8"/>
      <name val="Courier New"/>
      <family val="3"/>
    </font>
    <font>
      <b/>
      <sz val="8.5"/>
      <color theme="1"/>
      <name val="Calibri"/>
      <family val="2"/>
      <scheme val="minor"/>
    </font>
    <font>
      <sz val="10.5"/>
      <color indexed="8"/>
      <name val="Courier New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Segoe UI"/>
      <family val="2"/>
    </font>
    <font>
      <sz val="9"/>
      <name val="Calibri"/>
      <family val="2"/>
    </font>
    <font>
      <b/>
      <sz val="9"/>
      <color rgb="FF000000"/>
      <name val="Candara"/>
      <family val="2"/>
    </font>
    <font>
      <b/>
      <sz val="9"/>
      <color rgb="FF000000"/>
      <name val="Times New Roman"/>
      <family val="1"/>
    </font>
    <font>
      <sz val="9"/>
      <color rgb="FF000000"/>
      <name val="Candara"/>
      <family val="2"/>
    </font>
    <font>
      <b/>
      <sz val="6"/>
      <color rgb="FF000000"/>
      <name val="Times New Roman"/>
      <family val="1"/>
    </font>
    <font>
      <b/>
      <sz val="6"/>
      <color rgb="FFFF0000"/>
      <name val="Times New Roman"/>
      <family val="1"/>
    </font>
    <font>
      <sz val="11"/>
      <color rgb="FFFF0000"/>
      <name val="Calibri"/>
      <family val="2"/>
    </font>
    <font>
      <sz val="6"/>
      <color rgb="FF000000"/>
      <name val="Times New Roman"/>
      <family val="1"/>
    </font>
    <font>
      <sz val="6"/>
      <color rgb="FFFF0000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11"/>
      <color theme="1"/>
      <name val="Calibri"/>
      <family val="2"/>
    </font>
    <font>
      <b/>
      <sz val="6"/>
      <name val="Times New Roman"/>
      <family val="1"/>
    </font>
    <font>
      <sz val="5"/>
      <color rgb="FF000000"/>
      <name val="Century Gothic"/>
      <family val="2"/>
    </font>
    <font>
      <sz val="5"/>
      <color rgb="FF000000"/>
      <name val="Segoe UI"/>
      <family val="2"/>
    </font>
    <font>
      <sz val="5.5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58F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0"/>
      </patternFill>
    </fill>
    <fill>
      <patternFill patternType="solid">
        <fgColor rgb="FFD3D3D3"/>
        <bgColor rgb="FFD3D3D3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29" fillId="0" borderId="0"/>
    <xf numFmtId="0" fontId="44" fillId="0" borderId="0"/>
  </cellStyleXfs>
  <cellXfs count="62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2" fillId="0" borderId="5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12" fillId="0" borderId="9" xfId="1" applyNumberFormat="1" applyFont="1" applyBorder="1"/>
    <xf numFmtId="2" fontId="3" fillId="0" borderId="9" xfId="1" applyNumberFormat="1" applyFont="1" applyBorder="1"/>
    <xf numFmtId="43" fontId="11" fillId="0" borderId="9" xfId="1" applyFont="1" applyBorder="1"/>
    <xf numFmtId="43" fontId="12" fillId="0" borderId="9" xfId="1" applyFont="1" applyBorder="1"/>
    <xf numFmtId="2" fontId="12" fillId="0" borderId="10" xfId="1" applyNumberFormat="1" applyFont="1" applyBorder="1"/>
    <xf numFmtId="2" fontId="12" fillId="0" borderId="4" xfId="1" applyNumberFormat="1" applyFont="1" applyBorder="1"/>
    <xf numFmtId="2" fontId="12" fillId="0" borderId="6" xfId="1" applyNumberFormat="1" applyFont="1" applyBorder="1"/>
    <xf numFmtId="2" fontId="12" fillId="0" borderId="5" xfId="1" applyNumberFormat="1" applyFont="1" applyBorder="1"/>
    <xf numFmtId="2" fontId="12" fillId="0" borderId="7" xfId="1" applyNumberFormat="1" applyFont="1" applyBorder="1"/>
    <xf numFmtId="43" fontId="12" fillId="0" borderId="10" xfId="1" applyFont="1" applyBorder="1"/>
    <xf numFmtId="43" fontId="0" fillId="0" borderId="0" xfId="0" applyNumberFormat="1"/>
    <xf numFmtId="43" fontId="12" fillId="0" borderId="9" xfId="1" applyFont="1" applyBorder="1" applyAlignment="1">
      <alignment horizontal="center"/>
    </xf>
    <xf numFmtId="43" fontId="12" fillId="0" borderId="9" xfId="1" applyFont="1" applyFill="1" applyBorder="1"/>
    <xf numFmtId="2" fontId="12" fillId="0" borderId="9" xfId="1" applyNumberFormat="1" applyFont="1" applyFill="1" applyBorder="1"/>
    <xf numFmtId="0" fontId="0" fillId="0" borderId="0" xfId="0" applyFill="1"/>
    <xf numFmtId="43" fontId="12" fillId="0" borderId="10" xfId="1" applyFont="1" applyFill="1" applyBorder="1"/>
    <xf numFmtId="43" fontId="12" fillId="0" borderId="9" xfId="1" applyFont="1" applyFill="1" applyBorder="1" applyAlignment="1">
      <alignment horizontal="right"/>
    </xf>
    <xf numFmtId="0" fontId="14" fillId="0" borderId="0" xfId="0" applyFont="1"/>
    <xf numFmtId="43" fontId="15" fillId="0" borderId="9" xfId="1" applyNumberFormat="1" applyFont="1" applyBorder="1"/>
    <xf numFmtId="43" fontId="15" fillId="0" borderId="9" xfId="1" applyNumberFormat="1" applyFont="1" applyFill="1" applyBorder="1"/>
    <xf numFmtId="43" fontId="15" fillId="0" borderId="10" xfId="1" applyNumberFormat="1" applyFont="1" applyBorder="1"/>
    <xf numFmtId="43" fontId="15" fillId="0" borderId="10" xfId="1" applyNumberFormat="1" applyFont="1" applyFill="1" applyBorder="1"/>
    <xf numFmtId="49" fontId="0" fillId="0" borderId="0" xfId="0" applyNumberFormat="1"/>
    <xf numFmtId="49" fontId="15" fillId="0" borderId="5" xfId="1" applyNumberFormat="1" applyFont="1" applyBorder="1"/>
    <xf numFmtId="49" fontId="15" fillId="0" borderId="5" xfId="1" applyNumberFormat="1" applyFont="1" applyFill="1" applyBorder="1"/>
    <xf numFmtId="43" fontId="15" fillId="0" borderId="4" xfId="1" applyNumberFormat="1" applyFont="1" applyBorder="1"/>
    <xf numFmtId="43" fontId="15" fillId="0" borderId="4" xfId="1" applyNumberFormat="1" applyFont="1" applyFill="1" applyBorder="1"/>
    <xf numFmtId="43" fontId="15" fillId="0" borderId="6" xfId="1" applyNumberFormat="1" applyFont="1" applyBorder="1"/>
    <xf numFmtId="49" fontId="16" fillId="0" borderId="5" xfId="1" applyNumberFormat="1" applyFont="1" applyBorder="1"/>
    <xf numFmtId="49" fontId="16" fillId="0" borderId="7" xfId="1" applyNumberFormat="1" applyFont="1" applyBorder="1"/>
    <xf numFmtId="43" fontId="15" fillId="0" borderId="5" xfId="1" applyNumberFormat="1" applyFont="1" applyBorder="1"/>
    <xf numFmtId="43" fontId="15" fillId="0" borderId="5" xfId="1" applyNumberFormat="1" applyFont="1" applyFill="1" applyBorder="1"/>
    <xf numFmtId="43" fontId="15" fillId="0" borderId="6" xfId="1" applyNumberFormat="1" applyFont="1" applyFill="1" applyBorder="1"/>
    <xf numFmtId="4" fontId="0" fillId="0" borderId="0" xfId="0" applyNumberFormat="1"/>
    <xf numFmtId="2" fontId="15" fillId="0" borderId="9" xfId="1" applyNumberFormat="1" applyFont="1" applyBorder="1"/>
    <xf numFmtId="2" fontId="15" fillId="0" borderId="4" xfId="1" applyNumberFormat="1" applyFont="1" applyBorder="1"/>
    <xf numFmtId="49" fontId="15" fillId="0" borderId="0" xfId="1" applyNumberFormat="1" applyFont="1" applyBorder="1"/>
    <xf numFmtId="2" fontId="15" fillId="0" borderId="5" xfId="1" applyNumberFormat="1" applyFont="1" applyBorder="1"/>
    <xf numFmtId="2" fontId="15" fillId="0" borderId="10" xfId="1" applyNumberFormat="1" applyFont="1" applyBorder="1"/>
    <xf numFmtId="2" fontId="15" fillId="0" borderId="6" xfId="1" applyNumberFormat="1" applyFont="1" applyBorder="1"/>
    <xf numFmtId="49" fontId="15" fillId="0" borderId="11" xfId="1" applyNumberFormat="1" applyFont="1" applyBorder="1"/>
    <xf numFmtId="2" fontId="15" fillId="0" borderId="7" xfId="1" applyNumberFormat="1" applyFont="1" applyBorder="1"/>
    <xf numFmtId="49" fontId="18" fillId="4" borderId="5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9" fontId="18" fillId="4" borderId="7" xfId="0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5" fillId="0" borderId="2" xfId="0" applyFont="1" applyBorder="1"/>
    <xf numFmtId="0" fontId="15" fillId="0" borderId="3" xfId="0" applyFont="1" applyBorder="1"/>
    <xf numFmtId="0" fontId="15" fillId="0" borderId="8" xfId="0" applyFont="1" applyBorder="1"/>
    <xf numFmtId="49" fontId="15" fillId="0" borderId="3" xfId="0" applyNumberFormat="1" applyFont="1" applyBorder="1"/>
    <xf numFmtId="0" fontId="15" fillId="0" borderId="4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43" fontId="15" fillId="0" borderId="9" xfId="0" applyNumberFormat="1" applyFont="1" applyBorder="1"/>
    <xf numFmtId="43" fontId="15" fillId="0" borderId="4" xfId="0" applyNumberFormat="1" applyFont="1" applyBorder="1"/>
    <xf numFmtId="49" fontId="15" fillId="0" borderId="5" xfId="0" applyNumberFormat="1" applyFont="1" applyBorder="1"/>
    <xf numFmtId="43" fontId="15" fillId="0" borderId="5" xfId="0" applyNumberFormat="1" applyFont="1" applyBorder="1"/>
    <xf numFmtId="0" fontId="15" fillId="0" borderId="4" xfId="0" applyFont="1" applyBorder="1" applyAlignment="1">
      <alignment horizontal="right" vertical="top"/>
    </xf>
    <xf numFmtId="0" fontId="15" fillId="0" borderId="5" xfId="0" applyFont="1" applyBorder="1" applyAlignment="1">
      <alignment horizontal="right" vertical="top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5" fillId="0" borderId="0" xfId="0" applyFont="1" applyBorder="1"/>
    <xf numFmtId="49" fontId="15" fillId="0" borderId="0" xfId="0" applyNumberFormat="1" applyFont="1" applyBorder="1"/>
    <xf numFmtId="49" fontId="17" fillId="2" borderId="12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15" fillId="0" borderId="6" xfId="0" applyFont="1" applyBorder="1"/>
    <xf numFmtId="0" fontId="15" fillId="0" borderId="11" xfId="0" applyFont="1" applyBorder="1"/>
    <xf numFmtId="49" fontId="15" fillId="0" borderId="0" xfId="0" applyNumberFormat="1" applyFont="1"/>
    <xf numFmtId="43" fontId="21" fillId="0" borderId="0" xfId="1" applyFont="1"/>
    <xf numFmtId="0" fontId="21" fillId="0" borderId="0" xfId="0" applyFont="1"/>
    <xf numFmtId="0" fontId="18" fillId="6" borderId="10" xfId="1" applyNumberFormat="1" applyFont="1" applyFill="1" applyBorder="1" applyAlignment="1">
      <alignment horizontal="center" vertical="center"/>
    </xf>
    <xf numFmtId="0" fontId="18" fillId="6" borderId="10" xfId="1" applyNumberFormat="1" applyFont="1" applyFill="1" applyBorder="1" applyAlignment="1">
      <alignment horizontal="center" vertical="center" wrapText="1"/>
    </xf>
    <xf numFmtId="0" fontId="18" fillId="6" borderId="11" xfId="1" applyNumberFormat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justify" vertical="center" wrapText="1"/>
    </xf>
    <xf numFmtId="4" fontId="17" fillId="5" borderId="8" xfId="0" applyNumberFormat="1" applyFont="1" applyFill="1" applyBorder="1" applyAlignment="1">
      <alignment horizontal="justify" vertical="center" wrapText="1"/>
    </xf>
    <xf numFmtId="0" fontId="17" fillId="5" borderId="3" xfId="0" applyFont="1" applyFill="1" applyBorder="1" applyAlignment="1">
      <alignment horizontal="justify" vertical="center" wrapText="1"/>
    </xf>
    <xf numFmtId="4" fontId="17" fillId="5" borderId="8" xfId="0" applyNumberFormat="1" applyFont="1" applyFill="1" applyBorder="1" applyAlignment="1">
      <alignment horizontal="right" vertical="center" wrapText="1"/>
    </xf>
    <xf numFmtId="0" fontId="17" fillId="5" borderId="9" xfId="0" applyFont="1" applyFill="1" applyBorder="1" applyAlignment="1">
      <alignment horizontal="justify" vertical="center" wrapText="1"/>
    </xf>
    <xf numFmtId="4" fontId="15" fillId="5" borderId="9" xfId="0" applyNumberFormat="1" applyFont="1" applyFill="1" applyBorder="1" applyAlignment="1">
      <alignment horizontal="justify" vertical="center" wrapText="1"/>
    </xf>
    <xf numFmtId="0" fontId="15" fillId="5" borderId="5" xfId="0" applyFont="1" applyFill="1" applyBorder="1" applyAlignment="1">
      <alignment horizontal="justify" vertical="center" wrapText="1"/>
    </xf>
    <xf numFmtId="4" fontId="15" fillId="5" borderId="9" xfId="0" applyNumberFormat="1" applyFont="1" applyFill="1" applyBorder="1" applyAlignment="1">
      <alignment horizontal="right" vertical="center" wrapText="1"/>
    </xf>
    <xf numFmtId="4" fontId="17" fillId="5" borderId="9" xfId="0" applyNumberFormat="1" applyFont="1" applyFill="1" applyBorder="1" applyAlignment="1">
      <alignment horizontal="right" vertical="center" wrapText="1"/>
    </xf>
    <xf numFmtId="0" fontId="15" fillId="5" borderId="9" xfId="0" applyFont="1" applyFill="1" applyBorder="1" applyAlignment="1">
      <alignment horizontal="justify" vertical="center" wrapText="1"/>
    </xf>
    <xf numFmtId="4" fontId="21" fillId="0" borderId="0" xfId="0" applyNumberFormat="1" applyFont="1"/>
    <xf numFmtId="164" fontId="21" fillId="0" borderId="0" xfId="1" applyNumberFormat="1" applyFont="1"/>
    <xf numFmtId="0" fontId="17" fillId="5" borderId="9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justify" vertical="center" wrapText="1"/>
    </xf>
    <xf numFmtId="4" fontId="17" fillId="5" borderId="10" xfId="0" applyNumberFormat="1" applyFont="1" applyFill="1" applyBorder="1" applyAlignment="1">
      <alignment horizontal="right" vertical="center" wrapText="1"/>
    </xf>
    <xf numFmtId="4" fontId="22" fillId="5" borderId="0" xfId="0" applyNumberFormat="1" applyFont="1" applyFill="1" applyBorder="1" applyAlignment="1" applyProtection="1">
      <alignment vertical="top"/>
      <protection locked="0"/>
    </xf>
    <xf numFmtId="0" fontId="23" fillId="5" borderId="9" xfId="0" applyFont="1" applyFill="1" applyBorder="1" applyAlignment="1">
      <alignment horizontal="justify" vertical="center" wrapText="1"/>
    </xf>
    <xf numFmtId="0" fontId="15" fillId="5" borderId="4" xfId="0" applyFont="1" applyFill="1" applyBorder="1" applyAlignment="1">
      <alignment horizontal="justify" vertical="center" wrapText="1"/>
    </xf>
    <xf numFmtId="165" fontId="21" fillId="0" borderId="0" xfId="0" applyNumberFormat="1" applyFont="1"/>
    <xf numFmtId="0" fontId="0" fillId="5" borderId="9" xfId="0" applyFont="1" applyFill="1" applyBorder="1" applyAlignment="1">
      <alignment horizontal="left" wrapText="1"/>
    </xf>
    <xf numFmtId="0" fontId="24" fillId="5" borderId="9" xfId="0" applyFont="1" applyFill="1" applyBorder="1"/>
    <xf numFmtId="4" fontId="24" fillId="5" borderId="9" xfId="0" applyNumberFormat="1" applyFont="1" applyFill="1" applyBorder="1"/>
    <xf numFmtId="0" fontId="21" fillId="0" borderId="10" xfId="0" applyFont="1" applyBorder="1"/>
    <xf numFmtId="4" fontId="21" fillId="0" borderId="10" xfId="0" applyNumberFormat="1" applyFont="1" applyBorder="1"/>
    <xf numFmtId="0" fontId="21" fillId="5" borderId="10" xfId="0" applyFont="1" applyFill="1" applyBorder="1"/>
    <xf numFmtId="4" fontId="21" fillId="5" borderId="10" xfId="0" applyNumberFormat="1" applyFont="1" applyFill="1" applyBorder="1" applyAlignment="1">
      <alignment horizontal="right"/>
    </xf>
    <xf numFmtId="43" fontId="21" fillId="0" borderId="4" xfId="1" applyFont="1" applyBorder="1"/>
    <xf numFmtId="0" fontId="21" fillId="5" borderId="0" xfId="0" applyFont="1" applyFill="1"/>
    <xf numFmtId="4" fontId="21" fillId="5" borderId="0" xfId="0" applyNumberFormat="1" applyFont="1" applyFill="1"/>
    <xf numFmtId="4" fontId="21" fillId="5" borderId="0" xfId="0" applyNumberFormat="1" applyFont="1" applyFill="1" applyAlignment="1">
      <alignment horizontal="right"/>
    </xf>
    <xf numFmtId="0" fontId="24" fillId="5" borderId="0" xfId="0" applyFont="1" applyFill="1"/>
    <xf numFmtId="4" fontId="24" fillId="5" borderId="0" xfId="0" applyNumberFormat="1" applyFont="1" applyFill="1" applyAlignment="1">
      <alignment horizontal="right"/>
    </xf>
    <xf numFmtId="0" fontId="0" fillId="5" borderId="0" xfId="0" applyFont="1" applyFill="1" applyAlignment="1">
      <alignment horizontal="left" wrapText="1"/>
    </xf>
    <xf numFmtId="4" fontId="21" fillId="0" borderId="0" xfId="0" applyNumberFormat="1" applyFont="1" applyAlignment="1">
      <alignment horizontal="right"/>
    </xf>
    <xf numFmtId="0" fontId="21" fillId="0" borderId="19" xfId="0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4" fontId="26" fillId="7" borderId="17" xfId="0" applyNumberFormat="1" applyFont="1" applyFill="1" applyBorder="1" applyAlignment="1">
      <alignment horizontal="center" vertical="center" wrapText="1"/>
    </xf>
    <xf numFmtId="4" fontId="26" fillId="7" borderId="20" xfId="0" applyNumberFormat="1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vertical="center" wrapText="1"/>
    </xf>
    <xf numFmtId="0" fontId="21" fillId="5" borderId="17" xfId="0" applyFont="1" applyFill="1" applyBorder="1" applyAlignment="1">
      <alignment vertical="center" wrapText="1"/>
    </xf>
    <xf numFmtId="4" fontId="21" fillId="5" borderId="17" xfId="0" applyNumberFormat="1" applyFont="1" applyFill="1" applyBorder="1" applyAlignment="1">
      <alignment vertical="center" wrapText="1"/>
    </xf>
    <xf numFmtId="0" fontId="25" fillId="5" borderId="17" xfId="0" applyFont="1" applyFill="1" applyBorder="1" applyAlignment="1">
      <alignment vertical="center" wrapText="1"/>
    </xf>
    <xf numFmtId="4" fontId="25" fillId="5" borderId="17" xfId="0" applyNumberFormat="1" applyFont="1" applyFill="1" applyBorder="1" applyAlignment="1">
      <alignment vertical="center" wrapText="1"/>
    </xf>
    <xf numFmtId="0" fontId="21" fillId="5" borderId="17" xfId="0" applyFont="1" applyFill="1" applyBorder="1" applyAlignment="1">
      <alignment horizontal="left" vertical="center" wrapText="1" indent="5"/>
    </xf>
    <xf numFmtId="0" fontId="25" fillId="5" borderId="16" xfId="0" applyFont="1" applyFill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4" fontId="21" fillId="8" borderId="17" xfId="0" applyNumberFormat="1" applyFont="1" applyFill="1" applyBorder="1" applyAlignment="1">
      <alignment vertical="center" wrapText="1"/>
    </xf>
    <xf numFmtId="4" fontId="25" fillId="5" borderId="23" xfId="0" applyNumberFormat="1" applyFont="1" applyFill="1" applyBorder="1" applyAlignment="1">
      <alignment vertical="center" wrapText="1"/>
    </xf>
    <xf numFmtId="4" fontId="21" fillId="5" borderId="23" xfId="0" applyNumberFormat="1" applyFont="1" applyFill="1" applyBorder="1" applyAlignment="1">
      <alignment vertical="center" wrapText="1"/>
    </xf>
    <xf numFmtId="0" fontId="21" fillId="5" borderId="18" xfId="0" applyFont="1" applyFill="1" applyBorder="1" applyAlignment="1">
      <alignment vertical="center" wrapText="1"/>
    </xf>
    <xf numFmtId="0" fontId="25" fillId="5" borderId="20" xfId="0" applyFont="1" applyFill="1" applyBorder="1" applyAlignment="1">
      <alignment vertical="center" wrapText="1"/>
    </xf>
    <xf numFmtId="4" fontId="21" fillId="5" borderId="20" xfId="0" applyNumberFormat="1" applyFont="1" applyFill="1" applyBorder="1" applyAlignment="1">
      <alignment vertical="center" wrapText="1"/>
    </xf>
    <xf numFmtId="4" fontId="26" fillId="7" borderId="26" xfId="0" applyNumberFormat="1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vertical="center" wrapText="1"/>
    </xf>
    <xf numFmtId="4" fontId="25" fillId="5" borderId="20" xfId="0" applyNumberFormat="1" applyFont="1" applyFill="1" applyBorder="1" applyAlignment="1">
      <alignment vertical="center" wrapText="1"/>
    </xf>
    <xf numFmtId="4" fontId="26" fillId="7" borderId="15" xfId="0" applyNumberFormat="1" applyFont="1" applyFill="1" applyBorder="1" applyAlignment="1">
      <alignment horizontal="center" vertical="center"/>
    </xf>
    <xf numFmtId="4" fontId="26" fillId="7" borderId="20" xfId="0" applyNumberFormat="1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vertical="center"/>
    </xf>
    <xf numFmtId="0" fontId="21" fillId="5" borderId="17" xfId="0" applyFont="1" applyFill="1" applyBorder="1" applyAlignment="1">
      <alignment vertical="center"/>
    </xf>
    <xf numFmtId="4" fontId="21" fillId="5" borderId="17" xfId="0" applyNumberFormat="1" applyFont="1" applyFill="1" applyBorder="1" applyAlignment="1">
      <alignment vertical="center"/>
    </xf>
    <xf numFmtId="0" fontId="25" fillId="5" borderId="16" xfId="0" applyFont="1" applyFill="1" applyBorder="1" applyAlignment="1">
      <alignment vertical="center"/>
    </xf>
    <xf numFmtId="0" fontId="25" fillId="5" borderId="17" xfId="0" applyFont="1" applyFill="1" applyBorder="1" applyAlignment="1">
      <alignment vertical="center"/>
    </xf>
    <xf numFmtId="4" fontId="25" fillId="5" borderId="17" xfId="0" applyNumberFormat="1" applyFont="1" applyFill="1" applyBorder="1" applyAlignment="1">
      <alignment vertical="center"/>
    </xf>
    <xf numFmtId="0" fontId="21" fillId="5" borderId="17" xfId="0" applyFont="1" applyFill="1" applyBorder="1" applyAlignment="1">
      <alignment horizontal="left" vertical="center" indent="5"/>
    </xf>
    <xf numFmtId="4" fontId="21" fillId="5" borderId="23" xfId="0" applyNumberFormat="1" applyFont="1" applyFill="1" applyBorder="1" applyAlignment="1">
      <alignment vertical="center"/>
    </xf>
    <xf numFmtId="4" fontId="25" fillId="5" borderId="23" xfId="0" applyNumberFormat="1" applyFont="1" applyFill="1" applyBorder="1" applyAlignment="1">
      <alignment vertical="center"/>
    </xf>
    <xf numFmtId="0" fontId="21" fillId="5" borderId="17" xfId="0" applyFont="1" applyFill="1" applyBorder="1" applyAlignment="1">
      <alignment horizontal="justify" vertical="center" wrapText="1"/>
    </xf>
    <xf numFmtId="0" fontId="21" fillId="5" borderId="17" xfId="0" applyFont="1" applyFill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indent="1"/>
    </xf>
    <xf numFmtId="4" fontId="21" fillId="9" borderId="17" xfId="0" applyNumberFormat="1" applyFont="1" applyFill="1" applyBorder="1" applyAlignment="1">
      <alignment vertical="center"/>
    </xf>
    <xf numFmtId="0" fontId="25" fillId="5" borderId="17" xfId="0" applyFont="1" applyFill="1" applyBorder="1" applyAlignment="1">
      <alignment horizontal="left" vertical="center" wrapText="1" indent="1"/>
    </xf>
    <xf numFmtId="0" fontId="25" fillId="5" borderId="17" xfId="0" applyFont="1" applyFill="1" applyBorder="1" applyAlignment="1">
      <alignment horizontal="left" vertical="center" indent="1"/>
    </xf>
    <xf numFmtId="0" fontId="21" fillId="5" borderId="20" xfId="0" applyFont="1" applyFill="1" applyBorder="1" applyAlignment="1">
      <alignment horizontal="left" vertical="center" indent="1"/>
    </xf>
    <xf numFmtId="4" fontId="25" fillId="5" borderId="22" xfId="0" applyNumberFormat="1" applyFont="1" applyFill="1" applyBorder="1" applyAlignment="1">
      <alignment vertical="center"/>
    </xf>
    <xf numFmtId="0" fontId="21" fillId="5" borderId="17" xfId="0" applyFont="1" applyFill="1" applyBorder="1" applyAlignment="1">
      <alignment horizontal="left" vertical="center" wrapText="1" indent="1"/>
    </xf>
    <xf numFmtId="0" fontId="19" fillId="5" borderId="0" xfId="0" applyFont="1" applyFill="1"/>
    <xf numFmtId="0" fontId="0" fillId="5" borderId="0" xfId="0" applyFill="1"/>
    <xf numFmtId="4" fontId="24" fillId="0" borderId="0" xfId="0" applyNumberFormat="1" applyFont="1"/>
    <xf numFmtId="4" fontId="21" fillId="5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4" fontId="0" fillId="0" borderId="0" xfId="0" applyNumberFormat="1" applyFill="1" applyBorder="1"/>
    <xf numFmtId="166" fontId="27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9" fillId="0" borderId="0" xfId="4"/>
    <xf numFmtId="0" fontId="29" fillId="6" borderId="2" xfId="4" applyFill="1" applyBorder="1"/>
    <xf numFmtId="0" fontId="29" fillId="6" borderId="12" xfId="4" applyFill="1" applyBorder="1"/>
    <xf numFmtId="0" fontId="29" fillId="6" borderId="3" xfId="4" applyFill="1" applyBorder="1"/>
    <xf numFmtId="0" fontId="30" fillId="6" borderId="4" xfId="4" applyFont="1" applyFill="1" applyBorder="1"/>
    <xf numFmtId="0" fontId="30" fillId="6" borderId="0" xfId="4" applyFont="1" applyFill="1" applyBorder="1"/>
    <xf numFmtId="0" fontId="30" fillId="6" borderId="5" xfId="4" applyFont="1" applyFill="1" applyBorder="1"/>
    <xf numFmtId="0" fontId="30" fillId="6" borderId="6" xfId="4" applyFont="1" applyFill="1" applyBorder="1"/>
    <xf numFmtId="0" fontId="30" fillId="6" borderId="11" xfId="4" applyFont="1" applyFill="1" applyBorder="1"/>
    <xf numFmtId="0" fontId="30" fillId="6" borderId="7" xfId="4" applyFont="1" applyFill="1" applyBorder="1"/>
    <xf numFmtId="164" fontId="32" fillId="0" borderId="36" xfId="4" applyNumberFormat="1" applyFont="1" applyBorder="1" applyAlignment="1" applyProtection="1">
      <alignment horizontal="right" vertical="center" wrapText="1" readingOrder="1"/>
      <protection locked="0"/>
    </xf>
    <xf numFmtId="164" fontId="33" fillId="0" borderId="36" xfId="4" applyNumberFormat="1" applyFont="1" applyBorder="1" applyAlignment="1" applyProtection="1">
      <alignment horizontal="right" vertical="center" wrapText="1" readingOrder="1"/>
      <protection locked="0"/>
    </xf>
    <xf numFmtId="0" fontId="33" fillId="0" borderId="36" xfId="4" applyFont="1" applyBorder="1" applyAlignment="1" applyProtection="1">
      <alignment horizontal="right" vertical="center" wrapText="1" readingOrder="1"/>
      <protection locked="0"/>
    </xf>
    <xf numFmtId="164" fontId="33" fillId="0" borderId="33" xfId="4" applyNumberFormat="1" applyFont="1" applyBorder="1" applyAlignment="1" applyProtection="1">
      <alignment horizontal="right" vertical="center" wrapText="1" readingOrder="1"/>
      <protection locked="0"/>
    </xf>
    <xf numFmtId="164" fontId="33" fillId="0" borderId="41" xfId="4" applyNumberFormat="1" applyFont="1" applyBorder="1" applyAlignment="1" applyProtection="1">
      <alignment horizontal="right" vertical="center" wrapText="1" readingOrder="1"/>
      <protection locked="0"/>
    </xf>
    <xf numFmtId="0" fontId="33" fillId="0" borderId="37" xfId="4" applyFont="1" applyBorder="1" applyAlignment="1" applyProtection="1">
      <alignment horizontal="right" vertical="center" wrapText="1" readingOrder="1"/>
      <protection locked="0"/>
    </xf>
    <xf numFmtId="164" fontId="33" fillId="0" borderId="37" xfId="4" applyNumberFormat="1" applyFont="1" applyBorder="1" applyAlignment="1" applyProtection="1">
      <alignment horizontal="right" vertical="center" wrapText="1" readingOrder="1"/>
      <protection locked="0"/>
    </xf>
    <xf numFmtId="0" fontId="29" fillId="0" borderId="0" xfId="4" applyBorder="1"/>
    <xf numFmtId="164" fontId="32" fillId="0" borderId="42" xfId="4" applyNumberFormat="1" applyFont="1" applyBorder="1" applyAlignment="1" applyProtection="1">
      <alignment horizontal="right" vertical="center" wrapText="1" readingOrder="1"/>
      <protection locked="0"/>
    </xf>
    <xf numFmtId="0" fontId="34" fillId="10" borderId="30" xfId="4" applyFont="1" applyFill="1" applyBorder="1" applyAlignment="1" applyProtection="1">
      <alignment horizontal="center" vertical="center" wrapText="1" readingOrder="1"/>
      <protection locked="0"/>
    </xf>
    <xf numFmtId="0" fontId="13" fillId="0" borderId="0" xfId="2"/>
    <xf numFmtId="0" fontId="30" fillId="6" borderId="2" xfId="2" applyFont="1" applyFill="1" applyBorder="1"/>
    <xf numFmtId="0" fontId="30" fillId="6" borderId="12" xfId="2" applyFont="1" applyFill="1" applyBorder="1"/>
    <xf numFmtId="0" fontId="30" fillId="6" borderId="3" xfId="2" applyFont="1" applyFill="1" applyBorder="1"/>
    <xf numFmtId="0" fontId="30" fillId="6" borderId="4" xfId="2" applyFont="1" applyFill="1" applyBorder="1"/>
    <xf numFmtId="0" fontId="30" fillId="6" borderId="0" xfId="2" applyFont="1" applyFill="1" applyBorder="1"/>
    <xf numFmtId="0" fontId="30" fillId="6" borderId="5" xfId="2" applyFont="1" applyFill="1" applyBorder="1"/>
    <xf numFmtId="0" fontId="30" fillId="6" borderId="6" xfId="2" applyFont="1" applyFill="1" applyBorder="1"/>
    <xf numFmtId="0" fontId="30" fillId="6" borderId="11" xfId="2" applyFont="1" applyFill="1" applyBorder="1"/>
    <xf numFmtId="0" fontId="30" fillId="6" borderId="7" xfId="2" applyFont="1" applyFill="1" applyBorder="1"/>
    <xf numFmtId="164" fontId="32" fillId="0" borderId="36" xfId="2" applyNumberFormat="1" applyFont="1" applyBorder="1" applyAlignment="1" applyProtection="1">
      <alignment horizontal="right" vertical="center" wrapText="1" readingOrder="1"/>
      <protection locked="0"/>
    </xf>
    <xf numFmtId="164" fontId="33" fillId="0" borderId="36" xfId="2" applyNumberFormat="1" applyFont="1" applyBorder="1" applyAlignment="1" applyProtection="1">
      <alignment horizontal="right" vertical="center" wrapText="1" readingOrder="1"/>
      <protection locked="0"/>
    </xf>
    <xf numFmtId="164" fontId="33" fillId="0" borderId="33" xfId="2" applyNumberFormat="1" applyFont="1" applyBorder="1" applyAlignment="1" applyProtection="1">
      <alignment horizontal="right" vertical="center" wrapText="1" readingOrder="1"/>
      <protection locked="0"/>
    </xf>
    <xf numFmtId="164" fontId="33" fillId="0" borderId="41" xfId="2" applyNumberFormat="1" applyFont="1" applyBorder="1" applyAlignment="1" applyProtection="1">
      <alignment horizontal="right" vertical="center" wrapText="1" readingOrder="1"/>
      <protection locked="0"/>
    </xf>
    <xf numFmtId="164" fontId="33" fillId="0" borderId="37" xfId="2" applyNumberFormat="1" applyFont="1" applyBorder="1" applyAlignment="1" applyProtection="1">
      <alignment horizontal="right" vertical="center" wrapText="1" readingOrder="1"/>
      <protection locked="0"/>
    </xf>
    <xf numFmtId="164" fontId="32" fillId="0" borderId="42" xfId="2" applyNumberFormat="1" applyFont="1" applyBorder="1" applyAlignment="1" applyProtection="1">
      <alignment horizontal="right" vertical="center" wrapText="1" readingOrder="1"/>
      <protection locked="0"/>
    </xf>
    <xf numFmtId="0" fontId="34" fillId="10" borderId="30" xfId="2" applyFont="1" applyFill="1" applyBorder="1" applyAlignment="1" applyProtection="1">
      <alignment horizontal="center" vertical="center" wrapText="1" readingOrder="1"/>
      <protection locked="0"/>
    </xf>
    <xf numFmtId="0" fontId="33" fillId="0" borderId="36" xfId="2" applyFont="1" applyBorder="1" applyAlignment="1" applyProtection="1">
      <alignment horizontal="right" vertical="center" wrapText="1" readingOrder="1"/>
      <protection locked="0"/>
    </xf>
    <xf numFmtId="1" fontId="0" fillId="0" borderId="0" xfId="0" applyNumberFormat="1"/>
    <xf numFmtId="43" fontId="0" fillId="0" borderId="0" xfId="1" applyFont="1"/>
    <xf numFmtId="0" fontId="36" fillId="6" borderId="6" xfId="0" applyFont="1" applyFill="1" applyBorder="1" applyAlignment="1">
      <alignment horizontal="center"/>
    </xf>
    <xf numFmtId="0" fontId="36" fillId="6" borderId="11" xfId="0" applyFont="1" applyFill="1" applyBorder="1" applyAlignment="1">
      <alignment horizontal="center"/>
    </xf>
    <xf numFmtId="0" fontId="36" fillId="6" borderId="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43" fontId="37" fillId="6" borderId="1" xfId="1" applyFont="1" applyFill="1" applyBorder="1" applyAlignment="1">
      <alignment horizontal="center" vertical="center"/>
    </xf>
    <xf numFmtId="43" fontId="37" fillId="6" borderId="1" xfId="1" applyFont="1" applyFill="1" applyBorder="1" applyAlignment="1">
      <alignment horizontal="center" vertical="center" wrapText="1"/>
    </xf>
    <xf numFmtId="0" fontId="0" fillId="0" borderId="2" xfId="0" applyBorder="1"/>
    <xf numFmtId="1" fontId="0" fillId="0" borderId="12" xfId="0" applyNumberFormat="1" applyBorder="1"/>
    <xf numFmtId="1" fontId="0" fillId="0" borderId="3" xfId="0" applyNumberFormat="1" applyBorder="1"/>
    <xf numFmtId="43" fontId="0" fillId="0" borderId="8" xfId="1" applyFont="1" applyBorder="1"/>
    <xf numFmtId="0" fontId="38" fillId="0" borderId="0" xfId="0" applyFont="1"/>
    <xf numFmtId="0" fontId="39" fillId="0" borderId="4" xfId="0" applyFont="1" applyBorder="1"/>
    <xf numFmtId="1" fontId="40" fillId="0" borderId="0" xfId="0" applyNumberFormat="1" applyFont="1" applyBorder="1"/>
    <xf numFmtId="1" fontId="40" fillId="0" borderId="5" xfId="0" applyNumberFormat="1" applyFont="1" applyBorder="1"/>
    <xf numFmtId="164" fontId="41" fillId="0" borderId="36" xfId="0" applyNumberFormat="1" applyFont="1" applyBorder="1" applyAlignment="1" applyProtection="1">
      <alignment horizontal="right" vertical="center" wrapText="1" readingOrder="1"/>
      <protection locked="0"/>
    </xf>
    <xf numFmtId="164" fontId="39" fillId="0" borderId="9" xfId="1" applyNumberFormat="1" applyFont="1" applyBorder="1"/>
    <xf numFmtId="0" fontId="42" fillId="0" borderId="0" xfId="0" applyFont="1"/>
    <xf numFmtId="1" fontId="39" fillId="0" borderId="0" xfId="0" applyNumberFormat="1" applyFont="1" applyBorder="1"/>
    <xf numFmtId="1" fontId="39" fillId="0" borderId="5" xfId="0" applyNumberFormat="1" applyFont="1" applyBorder="1"/>
    <xf numFmtId="167" fontId="39" fillId="0" borderId="0" xfId="1" applyNumberFormat="1" applyFont="1"/>
    <xf numFmtId="167" fontId="39" fillId="0" borderId="9" xfId="1" applyNumberFormat="1" applyFont="1" applyBorder="1"/>
    <xf numFmtId="0" fontId="19" fillId="0" borderId="0" xfId="0" applyFont="1"/>
    <xf numFmtId="167" fontId="40" fillId="0" borderId="0" xfId="1" applyNumberFormat="1" applyFont="1"/>
    <xf numFmtId="164" fontId="40" fillId="0" borderId="9" xfId="1" applyNumberFormat="1" applyFont="1" applyBorder="1"/>
    <xf numFmtId="167" fontId="40" fillId="0" borderId="9" xfId="1" applyNumberFormat="1" applyFont="1" applyBorder="1"/>
    <xf numFmtId="0" fontId="39" fillId="0" borderId="0" xfId="0" applyFont="1" applyBorder="1"/>
    <xf numFmtId="0" fontId="39" fillId="0" borderId="5" xfId="0" applyFont="1" applyBorder="1"/>
    <xf numFmtId="0" fontId="40" fillId="0" borderId="0" xfId="0" applyFont="1" applyBorder="1"/>
    <xf numFmtId="0" fontId="40" fillId="0" borderId="5" xfId="0" applyFont="1" applyBorder="1"/>
    <xf numFmtId="0" fontId="40" fillId="0" borderId="4" xfId="0" applyFont="1" applyBorder="1"/>
    <xf numFmtId="0" fontId="39" fillId="0" borderId="0" xfId="0" applyFont="1" applyBorder="1" applyAlignment="1">
      <alignment horizontal="right"/>
    </xf>
    <xf numFmtId="0" fontId="39" fillId="0" borderId="5" xfId="0" applyFont="1" applyBorder="1" applyAlignment="1">
      <alignment horizontal="center"/>
    </xf>
    <xf numFmtId="167" fontId="39" fillId="0" borderId="0" xfId="1" applyNumberFormat="1" applyFont="1" applyAlignment="1">
      <alignment horizontal="right"/>
    </xf>
    <xf numFmtId="167" fontId="39" fillId="0" borderId="9" xfId="1" applyNumberFormat="1" applyFont="1" applyBorder="1" applyAlignment="1">
      <alignment horizontal="right"/>
    </xf>
    <xf numFmtId="1" fontId="39" fillId="0" borderId="4" xfId="0" applyNumberFormat="1" applyFont="1" applyBorder="1"/>
    <xf numFmtId="164" fontId="43" fillId="0" borderId="36" xfId="0" applyNumberFormat="1" applyFont="1" applyBorder="1" applyAlignment="1" applyProtection="1">
      <alignment horizontal="right" vertical="center" wrapText="1" readingOrder="1"/>
      <protection locked="0"/>
    </xf>
    <xf numFmtId="164" fontId="43" fillId="0" borderId="52" xfId="0" applyNumberFormat="1" applyFont="1" applyBorder="1" applyAlignment="1" applyProtection="1">
      <alignment horizontal="right" vertical="center" wrapText="1" readingOrder="1"/>
      <protection locked="0"/>
    </xf>
    <xf numFmtId="167" fontId="39" fillId="0" borderId="4" xfId="1" applyNumberFormat="1" applyFont="1" applyBorder="1"/>
    <xf numFmtId="167" fontId="39" fillId="0" borderId="0" xfId="1" applyNumberFormat="1" applyFont="1" applyBorder="1"/>
    <xf numFmtId="164" fontId="43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43" fillId="0" borderId="0" xfId="0" applyNumberFormat="1" applyFont="1" applyBorder="1" applyAlignment="1" applyProtection="1">
      <alignment horizontal="right" vertical="center" wrapText="1" readingOrder="1"/>
      <protection locked="0"/>
    </xf>
    <xf numFmtId="167" fontId="40" fillId="0" borderId="4" xfId="1" applyNumberFormat="1" applyFont="1" applyBorder="1"/>
    <xf numFmtId="167" fontId="40" fillId="0" borderId="0" xfId="1" applyNumberFormat="1" applyFont="1" applyBorder="1"/>
    <xf numFmtId="43" fontId="40" fillId="0" borderId="0" xfId="1" applyFont="1"/>
    <xf numFmtId="43" fontId="40" fillId="0" borderId="9" xfId="1" applyFont="1" applyBorder="1"/>
    <xf numFmtId="43" fontId="39" fillId="0" borderId="9" xfId="1" applyFont="1" applyBorder="1"/>
    <xf numFmtId="1" fontId="0" fillId="0" borderId="11" xfId="0" applyNumberFormat="1" applyBorder="1"/>
    <xf numFmtId="1" fontId="0" fillId="0" borderId="7" xfId="0" applyNumberFormat="1" applyBorder="1"/>
    <xf numFmtId="43" fontId="0" fillId="0" borderId="11" xfId="1" applyFont="1" applyBorder="1"/>
    <xf numFmtId="43" fontId="0" fillId="0" borderId="10" xfId="1" applyFont="1" applyBorder="1"/>
    <xf numFmtId="0" fontId="1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0" fillId="5" borderId="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top"/>
    </xf>
    <xf numFmtId="0" fontId="15" fillId="0" borderId="5" xfId="0" applyFont="1" applyBorder="1" applyAlignment="1">
      <alignment horizontal="right" vertical="top"/>
    </xf>
    <xf numFmtId="0" fontId="17" fillId="0" borderId="4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15" fillId="0" borderId="9" xfId="1" applyNumberFormat="1" applyFont="1" applyBorder="1" applyAlignment="1">
      <alignment horizontal="right" vertical="center"/>
    </xf>
    <xf numFmtId="2" fontId="15" fillId="0" borderId="10" xfId="1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4" fontId="21" fillId="5" borderId="23" xfId="0" applyNumberFormat="1" applyFont="1" applyFill="1" applyBorder="1" applyAlignment="1">
      <alignment vertical="center"/>
    </xf>
    <xf numFmtId="0" fontId="21" fillId="5" borderId="16" xfId="0" applyFont="1" applyFill="1" applyBorder="1" applyAlignment="1">
      <alignment vertical="center"/>
    </xf>
    <xf numFmtId="0" fontId="25" fillId="5" borderId="16" xfId="0" applyFont="1" applyFill="1" applyBorder="1" applyAlignment="1">
      <alignment vertical="center"/>
    </xf>
    <xf numFmtId="0" fontId="25" fillId="5" borderId="18" xfId="0" applyFont="1" applyFill="1" applyBorder="1" applyAlignment="1">
      <alignment vertical="center"/>
    </xf>
    <xf numFmtId="0" fontId="0" fillId="5" borderId="0" xfId="0" applyFill="1" applyAlignment="1">
      <alignment horizontal="left" wrapText="1"/>
    </xf>
    <xf numFmtId="0" fontId="26" fillId="7" borderId="13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4" fontId="26" fillId="7" borderId="21" xfId="0" applyNumberFormat="1" applyFont="1" applyFill="1" applyBorder="1" applyAlignment="1">
      <alignment horizontal="center" vertical="center" wrapText="1"/>
    </xf>
    <xf numFmtId="4" fontId="26" fillId="7" borderId="22" xfId="0" applyNumberFormat="1" applyFont="1" applyFill="1" applyBorder="1" applyAlignment="1">
      <alignment horizontal="center" vertical="center" wrapText="1"/>
    </xf>
    <xf numFmtId="4" fontId="26" fillId="7" borderId="21" xfId="0" applyNumberFormat="1" applyFont="1" applyFill="1" applyBorder="1" applyAlignment="1">
      <alignment horizontal="center" vertical="center"/>
    </xf>
    <xf numFmtId="4" fontId="26" fillId="7" borderId="22" xfId="0" applyNumberFormat="1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left" vertical="center" indent="1"/>
    </xf>
    <xf numFmtId="0" fontId="21" fillId="5" borderId="13" xfId="0" applyFont="1" applyFill="1" applyBorder="1" applyAlignment="1">
      <alignment vertical="center"/>
    </xf>
    <xf numFmtId="0" fontId="21" fillId="5" borderId="15" xfId="0" applyFont="1" applyFill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6" fillId="7" borderId="25" xfId="0" applyFont="1" applyFill="1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4" fontId="25" fillId="5" borderId="23" xfId="0" applyNumberFormat="1" applyFont="1" applyFill="1" applyBorder="1" applyAlignment="1">
      <alignment vertical="center"/>
    </xf>
    <xf numFmtId="4" fontId="25" fillId="5" borderId="22" xfId="0" applyNumberFormat="1" applyFont="1" applyFill="1" applyBorder="1" applyAlignment="1">
      <alignment vertical="center"/>
    </xf>
    <xf numFmtId="0" fontId="25" fillId="5" borderId="17" xfId="0" applyFont="1" applyFill="1" applyBorder="1" applyAlignment="1">
      <alignment vertical="center"/>
    </xf>
    <xf numFmtId="0" fontId="25" fillId="5" borderId="20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vertical="center" wrapText="1"/>
    </xf>
    <xf numFmtId="0" fontId="32" fillId="0" borderId="42" xfId="4" applyFont="1" applyBorder="1" applyAlignment="1" applyProtection="1">
      <alignment horizontal="left" vertical="center" wrapText="1" readingOrder="1"/>
      <protection locked="0"/>
    </xf>
    <xf numFmtId="0" fontId="13" fillId="0" borderId="43" xfId="4" applyFont="1" applyBorder="1" applyAlignment="1" applyProtection="1">
      <alignment vertical="top" wrapText="1"/>
      <protection locked="0"/>
    </xf>
    <xf numFmtId="164" fontId="32" fillId="0" borderId="42" xfId="4" applyNumberFormat="1" applyFont="1" applyBorder="1" applyAlignment="1" applyProtection="1">
      <alignment horizontal="right" vertical="center" wrapText="1" readingOrder="1"/>
      <protection locked="0"/>
    </xf>
    <xf numFmtId="164" fontId="32" fillId="0" borderId="44" xfId="4" applyNumberFormat="1" applyFont="1" applyBorder="1" applyAlignment="1" applyProtection="1">
      <alignment horizontal="right" vertical="center" wrapText="1" readingOrder="1"/>
      <protection locked="0"/>
    </xf>
    <xf numFmtId="0" fontId="13" fillId="0" borderId="45" xfId="4" applyFont="1" applyBorder="1" applyAlignment="1" applyProtection="1">
      <alignment vertical="top" wrapText="1"/>
      <protection locked="0"/>
    </xf>
    <xf numFmtId="0" fontId="33" fillId="0" borderId="36" xfId="4" applyFont="1" applyBorder="1" applyAlignment="1" applyProtection="1">
      <alignment horizontal="left" vertical="center" wrapText="1" indent="1" readingOrder="1"/>
      <protection locked="0"/>
    </xf>
    <xf numFmtId="0" fontId="13" fillId="0" borderId="0" xfId="4" applyFont="1" applyAlignment="1">
      <alignment horizontal="left" indent="1"/>
    </xf>
    <xf numFmtId="164" fontId="33" fillId="0" borderId="36" xfId="4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4" applyFont="1"/>
    <xf numFmtId="164" fontId="33" fillId="0" borderId="37" xfId="4" applyNumberFormat="1" applyFont="1" applyBorder="1" applyAlignment="1" applyProtection="1">
      <alignment horizontal="right" vertical="center" wrapText="1" readingOrder="1"/>
      <protection locked="0"/>
    </xf>
    <xf numFmtId="0" fontId="13" fillId="0" borderId="38" xfId="4" applyFont="1" applyBorder="1" applyAlignment="1" applyProtection="1">
      <alignment vertical="top" wrapText="1"/>
      <protection locked="0"/>
    </xf>
    <xf numFmtId="0" fontId="33" fillId="0" borderId="36" xfId="4" applyFont="1" applyBorder="1" applyAlignment="1" applyProtection="1">
      <alignment horizontal="left" vertical="center" wrapText="1" readingOrder="1"/>
      <protection locked="0"/>
    </xf>
    <xf numFmtId="0" fontId="33" fillId="0" borderId="36" xfId="4" applyFont="1" applyBorder="1" applyAlignment="1" applyProtection="1">
      <alignment horizontal="right" vertical="center" wrapText="1" readingOrder="1"/>
      <protection locked="0"/>
    </xf>
    <xf numFmtId="0" fontId="33" fillId="0" borderId="37" xfId="4" applyFont="1" applyBorder="1" applyAlignment="1" applyProtection="1">
      <alignment horizontal="right" vertical="center" wrapText="1" readingOrder="1"/>
      <protection locked="0"/>
    </xf>
    <xf numFmtId="0" fontId="13" fillId="0" borderId="0" xfId="4" applyFont="1" applyBorder="1" applyAlignment="1">
      <alignment horizontal="left" indent="1"/>
    </xf>
    <xf numFmtId="0" fontId="13" fillId="0" borderId="38" xfId="4" applyFont="1" applyBorder="1"/>
    <xf numFmtId="0" fontId="13" fillId="0" borderId="0" xfId="4" applyFont="1" applyBorder="1"/>
    <xf numFmtId="0" fontId="13" fillId="0" borderId="38" xfId="4" applyFont="1" applyBorder="1" applyAlignment="1">
      <alignment horizontal="left" indent="1"/>
    </xf>
    <xf numFmtId="0" fontId="33" fillId="0" borderId="33" xfId="4" applyFont="1" applyBorder="1" applyAlignment="1" applyProtection="1">
      <alignment horizontal="left" vertical="center" wrapText="1" indent="1" readingOrder="1"/>
      <protection locked="0"/>
    </xf>
    <xf numFmtId="0" fontId="13" fillId="0" borderId="11" xfId="4" applyFont="1" applyBorder="1" applyAlignment="1">
      <alignment horizontal="left" indent="1"/>
    </xf>
    <xf numFmtId="164" fontId="33" fillId="0" borderId="33" xfId="4" applyNumberFormat="1" applyFont="1" applyBorder="1" applyAlignment="1" applyProtection="1">
      <alignment horizontal="right" vertical="center" wrapText="1" readingOrder="1"/>
      <protection locked="0"/>
    </xf>
    <xf numFmtId="0" fontId="13" fillId="0" borderId="11" xfId="4" applyFont="1" applyBorder="1"/>
    <xf numFmtId="164" fontId="33" fillId="0" borderId="35" xfId="4" applyNumberFormat="1" applyFont="1" applyBorder="1" applyAlignment="1" applyProtection="1">
      <alignment horizontal="right" vertical="center" wrapText="1" readingOrder="1"/>
      <protection locked="0"/>
    </xf>
    <xf numFmtId="0" fontId="13" fillId="0" borderId="34" xfId="4" applyFont="1" applyBorder="1" applyAlignment="1" applyProtection="1">
      <alignment vertical="top" wrapText="1"/>
      <protection locked="0"/>
    </xf>
    <xf numFmtId="0" fontId="33" fillId="0" borderId="36" xfId="4" applyFont="1" applyBorder="1" applyAlignment="1" applyProtection="1">
      <alignment vertical="center" wrapText="1" readingOrder="1"/>
      <protection locked="0"/>
    </xf>
    <xf numFmtId="0" fontId="32" fillId="0" borderId="36" xfId="4" applyFont="1" applyBorder="1" applyAlignment="1" applyProtection="1">
      <alignment horizontal="center" vertical="center" wrapText="1" readingOrder="1"/>
      <protection locked="0"/>
    </xf>
    <xf numFmtId="0" fontId="32" fillId="0" borderId="0" xfId="4" applyFont="1" applyBorder="1" applyAlignment="1" applyProtection="1">
      <alignment horizontal="center" vertical="center" wrapText="1" readingOrder="1"/>
      <protection locked="0"/>
    </xf>
    <xf numFmtId="0" fontId="32" fillId="0" borderId="38" xfId="4" applyFont="1" applyBorder="1" applyAlignment="1" applyProtection="1">
      <alignment horizontal="center" vertical="center" wrapText="1" readingOrder="1"/>
      <protection locked="0"/>
    </xf>
    <xf numFmtId="164" fontId="32" fillId="0" borderId="36" xfId="4" applyNumberFormat="1" applyFont="1" applyBorder="1" applyAlignment="1" applyProtection="1">
      <alignment horizontal="center" vertical="center" wrapText="1" readingOrder="1"/>
      <protection locked="0"/>
    </xf>
    <xf numFmtId="164" fontId="32" fillId="0" borderId="38" xfId="4" applyNumberFormat="1" applyFont="1" applyBorder="1" applyAlignment="1" applyProtection="1">
      <alignment horizontal="center" vertical="center" wrapText="1" readingOrder="1"/>
      <protection locked="0"/>
    </xf>
    <xf numFmtId="164" fontId="32" fillId="0" borderId="0" xfId="4" applyNumberFormat="1" applyFont="1" applyBorder="1" applyAlignment="1" applyProtection="1">
      <alignment horizontal="center" vertical="center" wrapText="1" readingOrder="1"/>
      <protection locked="0"/>
    </xf>
    <xf numFmtId="0" fontId="32" fillId="0" borderId="36" xfId="4" applyFont="1" applyBorder="1" applyAlignment="1" applyProtection="1">
      <alignment vertical="center" wrapText="1" readingOrder="1"/>
      <protection locked="0"/>
    </xf>
    <xf numFmtId="164" fontId="32" fillId="0" borderId="36" xfId="4" applyNumberFormat="1" applyFont="1" applyBorder="1" applyAlignment="1" applyProtection="1">
      <alignment horizontal="right" vertical="center" wrapText="1" readingOrder="1"/>
      <protection locked="0"/>
    </xf>
    <xf numFmtId="164" fontId="32" fillId="0" borderId="37" xfId="4" applyNumberFormat="1" applyFont="1" applyBorder="1" applyAlignment="1" applyProtection="1">
      <alignment horizontal="right" vertical="center" wrapText="1" readingOrder="1"/>
      <protection locked="0"/>
    </xf>
    <xf numFmtId="0" fontId="33" fillId="0" borderId="39" xfId="4" applyFont="1" applyBorder="1" applyAlignment="1" applyProtection="1">
      <alignment horizontal="left" vertical="center" wrapText="1" indent="1" readingOrder="1"/>
      <protection locked="0"/>
    </xf>
    <xf numFmtId="0" fontId="13" fillId="0" borderId="12" xfId="4" applyFont="1" applyBorder="1" applyAlignment="1">
      <alignment horizontal="left" indent="1"/>
    </xf>
    <xf numFmtId="0" fontId="13" fillId="0" borderId="40" xfId="4" applyFont="1" applyBorder="1" applyAlignment="1">
      <alignment horizontal="left" indent="1"/>
    </xf>
    <xf numFmtId="0" fontId="30" fillId="6" borderId="0" xfId="4" applyFont="1" applyFill="1" applyBorder="1"/>
    <xf numFmtId="0" fontId="31" fillId="6" borderId="0" xfId="4" applyFont="1" applyFill="1" applyBorder="1" applyAlignment="1" applyProtection="1">
      <alignment horizontal="center" vertical="center" wrapText="1" readingOrder="1"/>
      <protection locked="0"/>
    </xf>
    <xf numFmtId="0" fontId="34" fillId="10" borderId="27" xfId="4" applyFont="1" applyFill="1" applyBorder="1" applyAlignment="1" applyProtection="1">
      <alignment horizontal="center" vertical="center" wrapText="1" readingOrder="1"/>
      <protection locked="0"/>
    </xf>
    <xf numFmtId="0" fontId="34" fillId="10" borderId="28" xfId="4" applyFont="1" applyFill="1" applyBorder="1" applyAlignment="1" applyProtection="1">
      <alignment horizontal="center" vertical="center" wrapText="1" readingOrder="1"/>
      <protection locked="0"/>
    </xf>
    <xf numFmtId="0" fontId="34" fillId="10" borderId="29" xfId="4" applyFont="1" applyFill="1" applyBorder="1" applyAlignment="1" applyProtection="1">
      <alignment horizontal="center" vertical="center" wrapText="1" readingOrder="1"/>
      <protection locked="0"/>
    </xf>
    <xf numFmtId="0" fontId="34" fillId="10" borderId="33" xfId="4" applyFont="1" applyFill="1" applyBorder="1" applyAlignment="1" applyProtection="1">
      <alignment horizontal="center" vertical="center" wrapText="1" readingOrder="1"/>
      <protection locked="0"/>
    </xf>
    <xf numFmtId="0" fontId="34" fillId="10" borderId="11" xfId="4" applyFont="1" applyFill="1" applyBorder="1" applyAlignment="1" applyProtection="1">
      <alignment horizontal="center" vertical="center" wrapText="1" readingOrder="1"/>
      <protection locked="0"/>
    </xf>
    <xf numFmtId="0" fontId="34" fillId="10" borderId="34" xfId="4" applyFont="1" applyFill="1" applyBorder="1" applyAlignment="1" applyProtection="1">
      <alignment horizontal="center" vertical="center" wrapText="1" readingOrder="1"/>
      <protection locked="0"/>
    </xf>
    <xf numFmtId="0" fontId="34" fillId="10" borderId="30" xfId="4" applyFont="1" applyFill="1" applyBorder="1" applyAlignment="1" applyProtection="1">
      <alignment horizontal="center" vertical="center" wrapText="1" readingOrder="1"/>
      <protection locked="0"/>
    </xf>
    <xf numFmtId="0" fontId="35" fillId="6" borderId="31" xfId="4" applyFont="1" applyFill="1" applyBorder="1" applyAlignment="1" applyProtection="1">
      <alignment vertical="top" wrapText="1"/>
      <protection locked="0"/>
    </xf>
    <xf numFmtId="0" fontId="35" fillId="6" borderId="32" xfId="4" applyFont="1" applyFill="1" applyBorder="1" applyAlignment="1" applyProtection="1">
      <alignment vertical="top" wrapText="1"/>
      <protection locked="0"/>
    </xf>
    <xf numFmtId="0" fontId="35" fillId="6" borderId="28" xfId="4" applyFont="1" applyFill="1" applyBorder="1" applyAlignment="1" applyProtection="1">
      <alignment vertical="top" wrapText="1"/>
      <protection locked="0"/>
    </xf>
    <xf numFmtId="0" fontId="35" fillId="6" borderId="29" xfId="4" applyFont="1" applyFill="1" applyBorder="1" applyAlignment="1" applyProtection="1">
      <alignment vertical="top" wrapText="1"/>
      <protection locked="0"/>
    </xf>
    <xf numFmtId="0" fontId="34" fillId="10" borderId="35" xfId="4" applyFont="1" applyFill="1" applyBorder="1" applyAlignment="1" applyProtection="1">
      <alignment horizontal="center" vertical="top" wrapText="1" readingOrder="1"/>
      <protection locked="0"/>
    </xf>
    <xf numFmtId="0" fontId="35" fillId="6" borderId="11" xfId="4" applyFont="1" applyFill="1" applyBorder="1"/>
    <xf numFmtId="0" fontId="35" fillId="6" borderId="34" xfId="4" applyFont="1" applyFill="1" applyBorder="1" applyAlignment="1" applyProtection="1">
      <alignment vertical="top" wrapText="1"/>
      <protection locked="0"/>
    </xf>
    <xf numFmtId="0" fontId="33" fillId="0" borderId="36" xfId="2" applyFont="1" applyBorder="1" applyAlignment="1" applyProtection="1">
      <alignment horizontal="left" vertical="center" wrapText="1" indent="1" readingOrder="1"/>
      <protection locked="0"/>
    </xf>
    <xf numFmtId="0" fontId="13" fillId="0" borderId="0" xfId="2" applyFont="1" applyAlignment="1">
      <alignment horizontal="left" indent="1"/>
    </xf>
    <xf numFmtId="164" fontId="33" fillId="0" borderId="36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2" applyFont="1"/>
    <xf numFmtId="164" fontId="33" fillId="0" borderId="37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38" xfId="2" applyFont="1" applyBorder="1" applyAlignment="1" applyProtection="1">
      <alignment vertical="top" wrapText="1"/>
      <protection locked="0"/>
    </xf>
    <xf numFmtId="0" fontId="32" fillId="0" borderId="42" xfId="2" applyFont="1" applyBorder="1" applyAlignment="1" applyProtection="1">
      <alignment horizontal="left" vertical="center" wrapText="1" readingOrder="1"/>
      <protection locked="0"/>
    </xf>
    <xf numFmtId="0" fontId="13" fillId="0" borderId="43" xfId="2" applyFont="1" applyBorder="1" applyAlignment="1" applyProtection="1">
      <alignment vertical="top" wrapText="1"/>
      <protection locked="0"/>
    </xf>
    <xf numFmtId="164" fontId="32" fillId="0" borderId="42" xfId="2" applyNumberFormat="1" applyFont="1" applyBorder="1" applyAlignment="1" applyProtection="1">
      <alignment horizontal="right" vertical="center" wrapText="1" readingOrder="1"/>
      <protection locked="0"/>
    </xf>
    <xf numFmtId="164" fontId="32" fillId="0" borderId="44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45" xfId="2" applyFont="1" applyBorder="1" applyAlignment="1" applyProtection="1">
      <alignment vertical="top" wrapText="1"/>
      <protection locked="0"/>
    </xf>
    <xf numFmtId="0" fontId="33" fillId="0" borderId="39" xfId="2" applyFont="1" applyBorder="1" applyAlignment="1" applyProtection="1">
      <alignment horizontal="left" vertical="center" wrapText="1" indent="1" readingOrder="1"/>
      <protection locked="0"/>
    </xf>
    <xf numFmtId="0" fontId="13" fillId="0" borderId="12" xfId="2" applyFont="1" applyBorder="1" applyAlignment="1">
      <alignment horizontal="left" indent="1"/>
    </xf>
    <xf numFmtId="0" fontId="13" fillId="0" borderId="40" xfId="2" applyFont="1" applyBorder="1" applyAlignment="1">
      <alignment horizontal="left" indent="1"/>
    </xf>
    <xf numFmtId="0" fontId="13" fillId="0" borderId="0" xfId="2" applyFont="1" applyBorder="1"/>
    <xf numFmtId="0" fontId="13" fillId="0" borderId="38" xfId="2" applyFont="1" applyBorder="1"/>
    <xf numFmtId="0" fontId="33" fillId="0" borderId="33" xfId="2" applyFont="1" applyBorder="1" applyAlignment="1" applyProtection="1">
      <alignment horizontal="left" vertical="center" wrapText="1" indent="1" readingOrder="1"/>
      <protection locked="0"/>
    </xf>
    <xf numFmtId="0" fontId="13" fillId="0" borderId="11" xfId="2" applyFont="1" applyBorder="1" applyAlignment="1">
      <alignment horizontal="left" indent="1"/>
    </xf>
    <xf numFmtId="164" fontId="33" fillId="0" borderId="33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11" xfId="2" applyFont="1" applyBorder="1"/>
    <xf numFmtId="164" fontId="33" fillId="0" borderId="35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34" xfId="2" applyFont="1" applyBorder="1" applyAlignment="1" applyProtection="1">
      <alignment vertical="top" wrapText="1"/>
      <protection locked="0"/>
    </xf>
    <xf numFmtId="0" fontId="32" fillId="0" borderId="36" xfId="2" applyFont="1" applyBorder="1" applyAlignment="1" applyProtection="1">
      <alignment vertical="center" wrapText="1" readingOrder="1"/>
      <protection locked="0"/>
    </xf>
    <xf numFmtId="164" fontId="32" fillId="0" borderId="36" xfId="2" applyNumberFormat="1" applyFont="1" applyBorder="1" applyAlignment="1" applyProtection="1">
      <alignment horizontal="right" vertical="center" wrapText="1" readingOrder="1"/>
      <protection locked="0"/>
    </xf>
    <xf numFmtId="164" fontId="32" fillId="0" borderId="37" xfId="2" applyNumberFormat="1" applyFont="1" applyBorder="1" applyAlignment="1" applyProtection="1">
      <alignment horizontal="right" vertical="center" wrapText="1" readingOrder="1"/>
      <protection locked="0"/>
    </xf>
    <xf numFmtId="0" fontId="30" fillId="6" borderId="12" xfId="2" applyFont="1" applyFill="1" applyBorder="1"/>
    <xf numFmtId="0" fontId="30" fillId="6" borderId="0" xfId="2" applyFont="1" applyFill="1" applyBorder="1"/>
    <xf numFmtId="0" fontId="31" fillId="6" borderId="0" xfId="2" applyFont="1" applyFill="1" applyBorder="1" applyAlignment="1" applyProtection="1">
      <alignment horizontal="center" vertical="center" wrapText="1" readingOrder="1"/>
      <protection locked="0"/>
    </xf>
    <xf numFmtId="0" fontId="34" fillId="10" borderId="27" xfId="2" applyFont="1" applyFill="1" applyBorder="1" applyAlignment="1" applyProtection="1">
      <alignment horizontal="center" vertical="center" wrapText="1" readingOrder="1"/>
      <protection locked="0"/>
    </xf>
    <xf numFmtId="0" fontId="35" fillId="6" borderId="28" xfId="2" applyFont="1" applyFill="1" applyBorder="1" applyAlignment="1" applyProtection="1">
      <alignment vertical="top" wrapText="1"/>
      <protection locked="0"/>
    </xf>
    <xf numFmtId="0" fontId="34" fillId="10" borderId="30" xfId="2" applyFont="1" applyFill="1" applyBorder="1" applyAlignment="1" applyProtection="1">
      <alignment horizontal="center" vertical="center" wrapText="1" readingOrder="1"/>
      <protection locked="0"/>
    </xf>
    <xf numFmtId="0" fontId="35" fillId="6" borderId="31" xfId="2" applyFont="1" applyFill="1" applyBorder="1" applyAlignment="1" applyProtection="1">
      <alignment vertical="top" wrapText="1"/>
      <protection locked="0"/>
    </xf>
    <xf numFmtId="0" fontId="34" fillId="10" borderId="46" xfId="2" applyFont="1" applyFill="1" applyBorder="1" applyAlignment="1" applyProtection="1">
      <alignment horizontal="center" vertical="center" wrapText="1" readingOrder="1"/>
      <protection locked="0"/>
    </xf>
    <xf numFmtId="0" fontId="35" fillId="6" borderId="12" xfId="2" applyFont="1" applyFill="1" applyBorder="1" applyAlignment="1" applyProtection="1">
      <alignment vertical="top" wrapText="1"/>
      <protection locked="0"/>
    </xf>
    <xf numFmtId="0" fontId="35" fillId="6" borderId="3" xfId="2" applyFont="1" applyFill="1" applyBorder="1" applyAlignment="1" applyProtection="1">
      <alignment vertical="top" wrapText="1"/>
      <protection locked="0"/>
    </xf>
    <xf numFmtId="0" fontId="34" fillId="10" borderId="36" xfId="2" applyFont="1" applyFill="1" applyBorder="1" applyAlignment="1" applyProtection="1">
      <alignment horizontal="center" vertical="center" wrapText="1" readingOrder="1"/>
      <protection locked="0"/>
    </xf>
    <xf numFmtId="0" fontId="35" fillId="6" borderId="0" xfId="2" applyFont="1" applyFill="1"/>
    <xf numFmtId="0" fontId="34" fillId="10" borderId="47" xfId="2" applyFont="1" applyFill="1" applyBorder="1" applyAlignment="1" applyProtection="1">
      <alignment horizontal="center" vertical="top" wrapText="1" readingOrder="1"/>
      <protection locked="0"/>
    </xf>
    <xf numFmtId="0" fontId="35" fillId="6" borderId="11" xfId="2" applyFont="1" applyFill="1" applyBorder="1"/>
    <xf numFmtId="0" fontId="35" fillId="6" borderId="7" xfId="2" applyFont="1" applyFill="1" applyBorder="1" applyAlignment="1" applyProtection="1">
      <alignment vertical="top" wrapText="1"/>
      <protection locked="0"/>
    </xf>
    <xf numFmtId="0" fontId="13" fillId="0" borderId="43" xfId="2" applyFont="1" applyBorder="1" applyAlignment="1" applyProtection="1">
      <alignment horizontal="left" vertical="top" wrapText="1"/>
      <protection locked="0"/>
    </xf>
    <xf numFmtId="164" fontId="32" fillId="0" borderId="47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7" xfId="2" applyFont="1" applyBorder="1" applyAlignment="1" applyProtection="1">
      <alignment vertical="top" wrapText="1"/>
      <protection locked="0"/>
    </xf>
    <xf numFmtId="0" fontId="33" fillId="0" borderId="36" xfId="2" applyFont="1" applyBorder="1" applyAlignment="1" applyProtection="1">
      <alignment horizontal="left" vertical="center" wrapText="1" indent="2" readingOrder="1"/>
      <protection locked="0"/>
    </xf>
    <xf numFmtId="0" fontId="13" fillId="0" borderId="0" xfId="2" applyFont="1" applyAlignment="1">
      <alignment horizontal="left" indent="2"/>
    </xf>
    <xf numFmtId="164" fontId="33" fillId="0" borderId="48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5" xfId="2" applyFont="1" applyBorder="1"/>
    <xf numFmtId="0" fontId="33" fillId="0" borderId="36" xfId="2" applyFont="1" applyBorder="1" applyAlignment="1" applyProtection="1">
      <alignment horizontal="right" vertical="center" wrapText="1" readingOrder="1"/>
      <protection locked="0"/>
    </xf>
    <xf numFmtId="0" fontId="33" fillId="0" borderId="48" xfId="2" applyFont="1" applyBorder="1" applyAlignment="1" applyProtection="1">
      <alignment horizontal="right" vertical="center" wrapText="1" readingOrder="1"/>
      <protection locked="0"/>
    </xf>
    <xf numFmtId="0" fontId="33" fillId="0" borderId="33" xfId="2" applyFont="1" applyBorder="1" applyAlignment="1" applyProtection="1">
      <alignment horizontal="left" vertical="center" wrapText="1" indent="2" readingOrder="1"/>
      <protection locked="0"/>
    </xf>
    <xf numFmtId="0" fontId="13" fillId="0" borderId="11" xfId="2" applyFont="1" applyBorder="1" applyAlignment="1">
      <alignment horizontal="left" indent="2"/>
    </xf>
    <xf numFmtId="164" fontId="33" fillId="0" borderId="47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7" xfId="2" applyFont="1" applyBorder="1"/>
    <xf numFmtId="0" fontId="32" fillId="0" borderId="36" xfId="2" applyFont="1" applyBorder="1" applyAlignment="1" applyProtection="1">
      <alignment horizontal="left" vertical="center" wrapText="1" readingOrder="1"/>
      <protection locked="0"/>
    </xf>
    <xf numFmtId="0" fontId="13" fillId="0" borderId="0" xfId="2" applyFont="1" applyAlignment="1">
      <alignment horizontal="left"/>
    </xf>
    <xf numFmtId="164" fontId="32" fillId="0" borderId="48" xfId="2" applyNumberFormat="1" applyFont="1" applyBorder="1" applyAlignment="1" applyProtection="1">
      <alignment horizontal="right" vertical="center" wrapText="1" readingOrder="1"/>
      <protection locked="0"/>
    </xf>
    <xf numFmtId="0" fontId="34" fillId="10" borderId="28" xfId="2" applyFont="1" applyFill="1" applyBorder="1" applyAlignment="1" applyProtection="1">
      <alignment horizontal="center" vertical="center" wrapText="1" readingOrder="1"/>
      <protection locked="0"/>
    </xf>
    <xf numFmtId="0" fontId="34" fillId="10" borderId="29" xfId="2" applyFont="1" applyFill="1" applyBorder="1" applyAlignment="1" applyProtection="1">
      <alignment horizontal="center" vertical="center" wrapText="1" readingOrder="1"/>
      <protection locked="0"/>
    </xf>
    <xf numFmtId="0" fontId="34" fillId="10" borderId="0" xfId="2" applyFont="1" applyFill="1" applyBorder="1" applyAlignment="1" applyProtection="1">
      <alignment horizontal="center" vertical="center" wrapText="1" readingOrder="1"/>
      <protection locked="0"/>
    </xf>
    <xf numFmtId="0" fontId="34" fillId="10" borderId="38" xfId="2" applyFont="1" applyFill="1" applyBorder="1" applyAlignment="1" applyProtection="1">
      <alignment horizontal="center" vertical="center" wrapText="1" readingOrder="1"/>
      <protection locked="0"/>
    </xf>
    <xf numFmtId="0" fontId="34" fillId="10" borderId="2" xfId="2" applyFont="1" applyFill="1" applyBorder="1" applyAlignment="1" applyProtection="1">
      <alignment horizontal="center" vertical="center" wrapText="1" readingOrder="1"/>
      <protection locked="0"/>
    </xf>
    <xf numFmtId="0" fontId="34" fillId="10" borderId="3" xfId="2" applyFont="1" applyFill="1" applyBorder="1" applyAlignment="1" applyProtection="1">
      <alignment horizontal="center" vertical="center" wrapText="1" readingOrder="1"/>
      <protection locked="0"/>
    </xf>
    <xf numFmtId="0" fontId="34" fillId="10" borderId="6" xfId="2" applyFont="1" applyFill="1" applyBorder="1" applyAlignment="1" applyProtection="1">
      <alignment horizontal="center" vertical="center" wrapText="1" readingOrder="1"/>
      <protection locked="0"/>
    </xf>
    <xf numFmtId="0" fontId="34" fillId="10" borderId="7" xfId="2" applyFont="1" applyFill="1" applyBorder="1" applyAlignment="1" applyProtection="1">
      <alignment horizontal="center" vertical="center" wrapText="1" readingOrder="1"/>
      <protection locked="0"/>
    </xf>
    <xf numFmtId="0" fontId="31" fillId="6" borderId="4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7" fillId="6" borderId="2" xfId="0" applyFont="1" applyFill="1" applyBorder="1" applyAlignment="1">
      <alignment horizontal="center" vertical="center"/>
    </xf>
    <xf numFmtId="0" fontId="37" fillId="6" borderId="12" xfId="0" applyFont="1" applyFill="1" applyBorder="1" applyAlignment="1">
      <alignment horizontal="center" vertical="center"/>
    </xf>
    <xf numFmtId="0" fontId="37" fillId="6" borderId="3" xfId="0" applyFont="1" applyFill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horizontal="center" vertical="center"/>
    </xf>
    <xf numFmtId="0" fontId="37" fillId="6" borderId="50" xfId="0" applyFont="1" applyFill="1" applyBorder="1" applyAlignment="1">
      <alignment horizontal="center" vertical="center"/>
    </xf>
    <xf numFmtId="0" fontId="37" fillId="6" borderId="49" xfId="0" applyFont="1" applyFill="1" applyBorder="1" applyAlignment="1">
      <alignment horizontal="center" vertical="center"/>
    </xf>
    <xf numFmtId="0" fontId="37" fillId="6" borderId="51" xfId="0" applyFont="1" applyFill="1" applyBorder="1" applyAlignment="1">
      <alignment horizontal="center" vertical="center"/>
    </xf>
    <xf numFmtId="43" fontId="37" fillId="6" borderId="8" xfId="1" applyFont="1" applyFill="1" applyBorder="1" applyAlignment="1">
      <alignment horizontal="center" vertical="center" wrapText="1"/>
    </xf>
    <xf numFmtId="43" fontId="37" fillId="6" borderId="10" xfId="1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3" xfId="0" applyFont="1" applyFill="1" applyBorder="1" applyAlignment="1">
      <alignment horizontal="center"/>
    </xf>
    <xf numFmtId="0" fontId="45" fillId="11" borderId="53" xfId="5" applyNumberFormat="1" applyFont="1" applyFill="1" applyBorder="1" applyAlignment="1">
      <alignment vertical="top" wrapText="1"/>
    </xf>
    <xf numFmtId="0" fontId="45" fillId="11" borderId="54" xfId="5" applyNumberFormat="1" applyFont="1" applyFill="1" applyBorder="1" applyAlignment="1">
      <alignment vertical="top" wrapText="1"/>
    </xf>
    <xf numFmtId="0" fontId="45" fillId="11" borderId="55" xfId="5" applyNumberFormat="1" applyFont="1" applyFill="1" applyBorder="1" applyAlignment="1">
      <alignment vertical="top" wrapText="1"/>
    </xf>
    <xf numFmtId="0" fontId="45" fillId="0" borderId="0" xfId="5" applyFont="1" applyFill="1" applyBorder="1"/>
    <xf numFmtId="0" fontId="45" fillId="11" borderId="56" xfId="5" applyNumberFormat="1" applyFont="1" applyFill="1" applyBorder="1" applyAlignment="1">
      <alignment vertical="top" wrapText="1"/>
    </xf>
    <xf numFmtId="0" fontId="45" fillId="11" borderId="0" xfId="5" applyNumberFormat="1" applyFont="1" applyFill="1" applyBorder="1" applyAlignment="1">
      <alignment vertical="top" wrapText="1"/>
    </xf>
    <xf numFmtId="0" fontId="45" fillId="11" borderId="0" xfId="5" applyNumberFormat="1" applyFont="1" applyFill="1" applyBorder="1" applyAlignment="1">
      <alignment vertical="top" wrapText="1"/>
    </xf>
    <xf numFmtId="0" fontId="45" fillId="11" borderId="57" xfId="5" applyNumberFormat="1" applyFont="1" applyFill="1" applyBorder="1" applyAlignment="1">
      <alignment vertical="top" wrapText="1"/>
    </xf>
    <xf numFmtId="0" fontId="46" fillId="11" borderId="0" xfId="5" applyNumberFormat="1" applyFont="1" applyFill="1" applyBorder="1" applyAlignment="1">
      <alignment horizontal="center" vertical="top" wrapText="1" readingOrder="1"/>
    </xf>
    <xf numFmtId="0" fontId="47" fillId="11" borderId="0" xfId="5" applyNumberFormat="1" applyFont="1" applyFill="1" applyBorder="1" applyAlignment="1">
      <alignment vertical="top" wrapText="1"/>
    </xf>
    <xf numFmtId="0" fontId="47" fillId="11" borderId="0" xfId="5" applyNumberFormat="1" applyFont="1" applyFill="1" applyBorder="1" applyAlignment="1">
      <alignment vertical="top" wrapText="1"/>
    </xf>
    <xf numFmtId="0" fontId="48" fillId="11" borderId="58" xfId="5" applyNumberFormat="1" applyFont="1" applyFill="1" applyBorder="1" applyAlignment="1">
      <alignment horizontal="center" vertical="top" wrapText="1" readingOrder="1"/>
    </xf>
    <xf numFmtId="0" fontId="47" fillId="0" borderId="54" xfId="5" applyNumberFormat="1" applyFont="1" applyFill="1" applyBorder="1" applyAlignment="1">
      <alignment vertical="top" wrapText="1"/>
    </xf>
    <xf numFmtId="0" fontId="47" fillId="0" borderId="55" xfId="5" applyNumberFormat="1" applyFont="1" applyFill="1" applyBorder="1" applyAlignment="1">
      <alignment vertical="top" wrapText="1"/>
    </xf>
    <xf numFmtId="0" fontId="49" fillId="11" borderId="59" xfId="5" applyNumberFormat="1" applyFont="1" applyFill="1" applyBorder="1" applyAlignment="1">
      <alignment horizontal="center" vertical="center" wrapText="1" readingOrder="1"/>
    </xf>
    <xf numFmtId="0" fontId="47" fillId="0" borderId="60" xfId="5" applyNumberFormat="1" applyFont="1" applyFill="1" applyBorder="1" applyAlignment="1">
      <alignment vertical="top" wrapText="1"/>
    </xf>
    <xf numFmtId="0" fontId="47" fillId="0" borderId="59" xfId="5" applyNumberFormat="1" applyFont="1" applyFill="1" applyBorder="1" applyAlignment="1">
      <alignment vertical="top" wrapText="1"/>
    </xf>
    <xf numFmtId="0" fontId="50" fillId="11" borderId="55" xfId="5" applyNumberFormat="1" applyFont="1" applyFill="1" applyBorder="1" applyAlignment="1">
      <alignment horizontal="center" vertical="top" wrapText="1" readingOrder="1"/>
    </xf>
    <xf numFmtId="0" fontId="49" fillId="11" borderId="61" xfId="5" applyNumberFormat="1" applyFont="1" applyFill="1" applyBorder="1" applyAlignment="1">
      <alignment horizontal="center" vertical="top" wrapText="1" readingOrder="1"/>
    </xf>
    <xf numFmtId="0" fontId="47" fillId="0" borderId="62" xfId="5" applyNumberFormat="1" applyFont="1" applyFill="1" applyBorder="1" applyAlignment="1">
      <alignment vertical="top" wrapText="1"/>
    </xf>
    <xf numFmtId="0" fontId="47" fillId="0" borderId="63" xfId="5" applyNumberFormat="1" applyFont="1" applyFill="1" applyBorder="1" applyAlignment="1">
      <alignment vertical="top" wrapText="1"/>
    </xf>
    <xf numFmtId="0" fontId="49" fillId="11" borderId="63" xfId="5" applyNumberFormat="1" applyFont="1" applyFill="1" applyBorder="1" applyAlignment="1">
      <alignment horizontal="center" vertical="center" wrapText="1" readingOrder="1"/>
    </xf>
    <xf numFmtId="0" fontId="47" fillId="0" borderId="0" xfId="5" applyFont="1" applyFill="1" applyBorder="1"/>
    <xf numFmtId="0" fontId="49" fillId="11" borderId="63" xfId="5" applyNumberFormat="1" applyFont="1" applyFill="1" applyBorder="1" applyAlignment="1">
      <alignment horizontal="center" vertical="center" wrapText="1" readingOrder="1"/>
    </xf>
    <xf numFmtId="0" fontId="49" fillId="11" borderId="61" xfId="5" applyNumberFormat="1" applyFont="1" applyFill="1" applyBorder="1" applyAlignment="1">
      <alignment horizontal="center" vertical="center" wrapText="1" readingOrder="1"/>
    </xf>
    <xf numFmtId="0" fontId="49" fillId="11" borderId="63" xfId="5" applyNumberFormat="1" applyFont="1" applyFill="1" applyBorder="1" applyAlignment="1">
      <alignment horizontal="center" vertical="top" wrapText="1" readingOrder="1"/>
    </xf>
    <xf numFmtId="0" fontId="51" fillId="0" borderId="64" xfId="5" applyNumberFormat="1" applyFont="1" applyFill="1" applyBorder="1" applyAlignment="1">
      <alignment horizontal="center" vertical="top" wrapText="1" readingOrder="1"/>
    </xf>
    <xf numFmtId="0" fontId="45" fillId="0" borderId="0" xfId="5" applyFont="1" applyFill="1" applyBorder="1"/>
    <xf numFmtId="0" fontId="45" fillId="0" borderId="57" xfId="5" applyNumberFormat="1" applyFont="1" applyFill="1" applyBorder="1" applyAlignment="1">
      <alignment vertical="top" wrapText="1"/>
    </xf>
    <xf numFmtId="0" fontId="51" fillId="0" borderId="57" xfId="5" applyNumberFormat="1" applyFont="1" applyFill="1" applyBorder="1" applyAlignment="1">
      <alignment horizontal="right" vertical="top" wrapText="1" readingOrder="1"/>
    </xf>
    <xf numFmtId="0" fontId="51" fillId="0" borderId="57" xfId="5" applyNumberFormat="1" applyFont="1" applyFill="1" applyBorder="1" applyAlignment="1">
      <alignment horizontal="right" vertical="top" wrapText="1" readingOrder="1"/>
    </xf>
    <xf numFmtId="0" fontId="51" fillId="0" borderId="64" xfId="5" applyNumberFormat="1" applyFont="1" applyFill="1" applyBorder="1" applyAlignment="1">
      <alignment horizontal="right" vertical="top" wrapText="1" readingOrder="1"/>
    </xf>
    <xf numFmtId="0" fontId="51" fillId="0" borderId="64" xfId="5" applyNumberFormat="1" applyFont="1" applyFill="1" applyBorder="1" applyAlignment="1">
      <alignment vertical="top" wrapText="1" readingOrder="1"/>
    </xf>
    <xf numFmtId="168" fontId="51" fillId="0" borderId="57" xfId="5" applyNumberFormat="1" applyFont="1" applyFill="1" applyBorder="1" applyAlignment="1">
      <alignment horizontal="right" vertical="top" wrapText="1" readingOrder="1"/>
    </xf>
    <xf numFmtId="168" fontId="52" fillId="0" borderId="57" xfId="5" applyNumberFormat="1" applyFont="1" applyFill="1" applyBorder="1" applyAlignment="1">
      <alignment horizontal="right" vertical="top" wrapText="1" readingOrder="1"/>
    </xf>
    <xf numFmtId="168" fontId="51" fillId="0" borderId="57" xfId="5" applyNumberFormat="1" applyFont="1" applyFill="1" applyBorder="1" applyAlignment="1">
      <alignment horizontal="right" vertical="top" wrapText="1" readingOrder="1"/>
    </xf>
    <xf numFmtId="168" fontId="51" fillId="0" borderId="64" xfId="5" applyNumberFormat="1" applyFont="1" applyFill="1" applyBorder="1" applyAlignment="1">
      <alignment horizontal="right" vertical="top" wrapText="1" readingOrder="1"/>
    </xf>
    <xf numFmtId="168" fontId="52" fillId="0" borderId="57" xfId="5" applyNumberFormat="1" applyFont="1" applyFill="1" applyBorder="1" applyAlignment="1">
      <alignment horizontal="right" vertical="top" wrapText="1" readingOrder="1"/>
    </xf>
    <xf numFmtId="0" fontId="53" fillId="0" borderId="0" xfId="5" applyFont="1" applyFill="1" applyBorder="1"/>
    <xf numFmtId="0" fontId="53" fillId="0" borderId="57" xfId="5" applyNumberFormat="1" applyFont="1" applyFill="1" applyBorder="1" applyAlignment="1">
      <alignment vertical="top" wrapText="1"/>
    </xf>
    <xf numFmtId="0" fontId="54" fillId="0" borderId="64" xfId="5" applyNumberFormat="1" applyFont="1" applyFill="1" applyBorder="1" applyAlignment="1">
      <alignment vertical="top" wrapText="1" indent="2" readingOrder="1"/>
    </xf>
    <xf numFmtId="168" fontId="54" fillId="0" borderId="57" xfId="5" applyNumberFormat="1" applyFont="1" applyFill="1" applyBorder="1" applyAlignment="1">
      <alignment horizontal="right" vertical="top" wrapText="1" readingOrder="1"/>
    </xf>
    <xf numFmtId="168" fontId="55" fillId="0" borderId="57" xfId="5" applyNumberFormat="1" applyFont="1" applyFill="1" applyBorder="1" applyAlignment="1">
      <alignment horizontal="right" vertical="top" wrapText="1" readingOrder="1"/>
    </xf>
    <xf numFmtId="168" fontId="54" fillId="0" borderId="57" xfId="5" applyNumberFormat="1" applyFont="1" applyFill="1" applyBorder="1" applyAlignment="1">
      <alignment horizontal="right" vertical="top" wrapText="1" readingOrder="1"/>
    </xf>
    <xf numFmtId="168" fontId="54" fillId="0" borderId="64" xfId="5" applyNumberFormat="1" applyFont="1" applyFill="1" applyBorder="1" applyAlignment="1">
      <alignment horizontal="right" vertical="top" wrapText="1" readingOrder="1"/>
    </xf>
    <xf numFmtId="168" fontId="55" fillId="0" borderId="57" xfId="5" applyNumberFormat="1" applyFont="1" applyFill="1" applyBorder="1" applyAlignment="1">
      <alignment horizontal="right" vertical="top" wrapText="1" readingOrder="1"/>
    </xf>
    <xf numFmtId="168" fontId="56" fillId="0" borderId="57" xfId="5" applyNumberFormat="1" applyFont="1" applyFill="1" applyBorder="1" applyAlignment="1">
      <alignment horizontal="right" vertical="top" wrapText="1" readingOrder="1"/>
    </xf>
    <xf numFmtId="168" fontId="57" fillId="0" borderId="57" xfId="5" applyNumberFormat="1" applyFont="1" applyFill="1" applyBorder="1" applyAlignment="1">
      <alignment horizontal="right" vertical="top" wrapText="1" readingOrder="1"/>
    </xf>
    <xf numFmtId="0" fontId="58" fillId="0" borderId="0" xfId="5" applyFont="1" applyFill="1" applyBorder="1"/>
    <xf numFmtId="0" fontId="58" fillId="0" borderId="57" xfId="5" applyNumberFormat="1" applyFont="1" applyFill="1" applyBorder="1" applyAlignment="1">
      <alignment vertical="top" wrapText="1"/>
    </xf>
    <xf numFmtId="0" fontId="51" fillId="11" borderId="64" xfId="5" applyNumberFormat="1" applyFont="1" applyFill="1" applyBorder="1" applyAlignment="1">
      <alignment vertical="top" wrapText="1" readingOrder="1"/>
    </xf>
    <xf numFmtId="168" fontId="51" fillId="11" borderId="57" xfId="5" applyNumberFormat="1" applyFont="1" applyFill="1" applyBorder="1" applyAlignment="1">
      <alignment horizontal="right" vertical="top" wrapText="1" readingOrder="1"/>
    </xf>
    <xf numFmtId="168" fontId="59" fillId="11" borderId="57" xfId="5" applyNumberFormat="1" applyFont="1" applyFill="1" applyBorder="1" applyAlignment="1">
      <alignment horizontal="right" vertical="top" wrapText="1" readingOrder="1"/>
    </xf>
    <xf numFmtId="168" fontId="51" fillId="11" borderId="57" xfId="5" applyNumberFormat="1" applyFont="1" applyFill="1" applyBorder="1" applyAlignment="1">
      <alignment horizontal="right" vertical="top" wrapText="1" readingOrder="1"/>
    </xf>
    <xf numFmtId="168" fontId="51" fillId="11" borderId="64" xfId="5" applyNumberFormat="1" applyFont="1" applyFill="1" applyBorder="1" applyAlignment="1">
      <alignment horizontal="right" vertical="top" wrapText="1" readingOrder="1"/>
    </xf>
    <xf numFmtId="168" fontId="51" fillId="0" borderId="0" xfId="5" applyNumberFormat="1" applyFont="1" applyFill="1" applyBorder="1" applyAlignment="1">
      <alignment horizontal="right" vertical="top" wrapText="1" readingOrder="1"/>
    </xf>
    <xf numFmtId="168" fontId="54" fillId="0" borderId="0" xfId="5" applyNumberFormat="1" applyFont="1" applyFill="1" applyBorder="1" applyAlignment="1">
      <alignment horizontal="right" vertical="top" wrapText="1" readingOrder="1"/>
    </xf>
    <xf numFmtId="168" fontId="51" fillId="12" borderId="0" xfId="5" applyNumberFormat="1" applyFont="1" applyFill="1" applyBorder="1" applyAlignment="1">
      <alignment horizontal="right" vertical="top" wrapText="1" readingOrder="1"/>
    </xf>
    <xf numFmtId="168" fontId="51" fillId="12" borderId="57" xfId="5" applyNumberFormat="1" applyFont="1" applyFill="1" applyBorder="1" applyAlignment="1">
      <alignment horizontal="right" vertical="top" wrapText="1" readingOrder="1"/>
    </xf>
    <xf numFmtId="168" fontId="52" fillId="11" borderId="57" xfId="5" applyNumberFormat="1" applyFont="1" applyFill="1" applyBorder="1" applyAlignment="1">
      <alignment horizontal="right" vertical="top" wrapText="1" readingOrder="1"/>
    </xf>
    <xf numFmtId="168" fontId="52" fillId="11" borderId="57" xfId="5" applyNumberFormat="1" applyFont="1" applyFill="1" applyBorder="1" applyAlignment="1">
      <alignment horizontal="right" vertical="top" wrapText="1" readingOrder="1"/>
    </xf>
    <xf numFmtId="168" fontId="49" fillId="11" borderId="57" xfId="5" applyNumberFormat="1" applyFont="1" applyFill="1" applyBorder="1" applyAlignment="1">
      <alignment horizontal="right" vertical="top" wrapText="1" readingOrder="1"/>
    </xf>
    <xf numFmtId="168" fontId="49" fillId="11" borderId="0" xfId="5" applyNumberFormat="1" applyFont="1" applyFill="1" applyBorder="1" applyAlignment="1">
      <alignment horizontal="right" vertical="top" wrapText="1" readingOrder="1"/>
    </xf>
    <xf numFmtId="168" fontId="49" fillId="11" borderId="57" xfId="5" applyNumberFormat="1" applyFont="1" applyFill="1" applyBorder="1" applyAlignment="1">
      <alignment horizontal="right" vertical="top" wrapText="1" readingOrder="1"/>
    </xf>
    <xf numFmtId="0" fontId="47" fillId="0" borderId="57" xfId="5" applyNumberFormat="1" applyFont="1" applyFill="1" applyBorder="1" applyAlignment="1">
      <alignment vertical="top" wrapText="1"/>
    </xf>
    <xf numFmtId="168" fontId="49" fillId="11" borderId="64" xfId="5" applyNumberFormat="1" applyFont="1" applyFill="1" applyBorder="1" applyAlignment="1">
      <alignment horizontal="right" vertical="top" wrapText="1" readingOrder="1"/>
    </xf>
    <xf numFmtId="0" fontId="47" fillId="0" borderId="0" xfId="5" applyFont="1" applyFill="1" applyBorder="1"/>
    <xf numFmtId="0" fontId="60" fillId="0" borderId="61" xfId="5" applyNumberFormat="1" applyFont="1" applyFill="1" applyBorder="1" applyAlignment="1">
      <alignment vertical="top" wrapText="1" readingOrder="1"/>
    </xf>
    <xf numFmtId="0" fontId="45" fillId="0" borderId="62" xfId="5" applyNumberFormat="1" applyFont="1" applyFill="1" applyBorder="1" applyAlignment="1">
      <alignment vertical="top" wrapText="1"/>
    </xf>
    <xf numFmtId="0" fontId="45" fillId="0" borderId="63" xfId="5" applyNumberFormat="1" applyFont="1" applyFill="1" applyBorder="1" applyAlignment="1">
      <alignment vertical="top" wrapText="1"/>
    </xf>
    <xf numFmtId="0" fontId="61" fillId="0" borderId="63" xfId="5" applyNumberFormat="1" applyFont="1" applyFill="1" applyBorder="1" applyAlignment="1">
      <alignment vertical="top" wrapText="1" readingOrder="1"/>
    </xf>
    <xf numFmtId="0" fontId="61" fillId="0" borderId="63" xfId="5" applyNumberFormat="1" applyFont="1" applyFill="1" applyBorder="1" applyAlignment="1">
      <alignment vertical="top" wrapText="1" readingOrder="1"/>
    </xf>
    <xf numFmtId="0" fontId="45" fillId="0" borderId="54" xfId="5" applyNumberFormat="1" applyFont="1" applyFill="1" applyBorder="1" applyAlignment="1">
      <alignment vertical="top" wrapText="1"/>
    </xf>
    <xf numFmtId="0" fontId="51" fillId="0" borderId="0" xfId="5" applyNumberFormat="1" applyFont="1" applyFill="1" applyBorder="1" applyAlignment="1">
      <alignment horizontal="center" vertical="top" wrapText="1" readingOrder="1"/>
    </xf>
    <xf numFmtId="0" fontId="62" fillId="0" borderId="0" xfId="5" applyNumberFormat="1" applyFont="1" applyFill="1" applyBorder="1" applyAlignment="1">
      <alignment horizontal="center" vertical="top" wrapText="1" readingOrder="1"/>
    </xf>
  </cellXfs>
  <cellStyles count="6">
    <cellStyle name="Millares" xfId="1" builtinId="3"/>
    <cellStyle name="Millares 2" xfId="3"/>
    <cellStyle name="Normal" xfId="0" builtinId="0"/>
    <cellStyle name="Normal 2" xfId="2"/>
    <cellStyle name="Normal 3" xfId="4"/>
    <cellStyle name="Normal 4" xfId="5"/>
  </cellStyles>
  <dxfs count="2"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2" name="Imagen 13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0600" y="17354549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381125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29550" y="17354550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096250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60</xdr:row>
      <xdr:rowOff>152400</xdr:rowOff>
    </xdr:from>
    <xdr:to>
      <xdr:col>10</xdr:col>
      <xdr:colOff>784514</xdr:colOff>
      <xdr:row>65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9782175"/>
          <a:ext cx="3165764" cy="904875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542926</xdr:colOff>
      <xdr:row>61</xdr:row>
      <xdr:rowOff>38100</xdr:rowOff>
    </xdr:from>
    <xdr:to>
      <xdr:col>3</xdr:col>
      <xdr:colOff>904875</xdr:colOff>
      <xdr:row>65</xdr:row>
      <xdr:rowOff>180974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42926" y="11163300"/>
          <a:ext cx="3467099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33</xdr:row>
      <xdr:rowOff>142875</xdr:rowOff>
    </xdr:from>
    <xdr:to>
      <xdr:col>11</xdr:col>
      <xdr:colOff>584489</xdr:colOff>
      <xdr:row>38</xdr:row>
      <xdr:rowOff>142875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6496050"/>
          <a:ext cx="3156239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752476</xdr:colOff>
      <xdr:row>34</xdr:row>
      <xdr:rowOff>19050</xdr:rowOff>
    </xdr:from>
    <xdr:to>
      <xdr:col>6</xdr:col>
      <xdr:colOff>276225</xdr:colOff>
      <xdr:row>38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990601" y="6562725"/>
          <a:ext cx="3486149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del Gobierno del Estado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90</xdr:row>
      <xdr:rowOff>0</xdr:rowOff>
    </xdr:from>
    <xdr:to>
      <xdr:col>1</xdr:col>
      <xdr:colOff>3562350</xdr:colOff>
      <xdr:row>90</xdr:row>
      <xdr:rowOff>581024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7625" y="17516475"/>
          <a:ext cx="359092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90</xdr:row>
      <xdr:rowOff>0</xdr:rowOff>
    </xdr:from>
    <xdr:to>
      <xdr:col>4</xdr:col>
      <xdr:colOff>952500</xdr:colOff>
      <xdr:row>90</xdr:row>
      <xdr:rowOff>581024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3638550" y="17516475"/>
          <a:ext cx="330517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90</xdr:row>
      <xdr:rowOff>114300</xdr:rowOff>
    </xdr:from>
    <xdr:to>
      <xdr:col>1</xdr:col>
      <xdr:colOff>3390900</xdr:colOff>
      <xdr:row>90</xdr:row>
      <xdr:rowOff>114300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>
          <a:off x="171450" y="17630775"/>
          <a:ext cx="3295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90</xdr:row>
      <xdr:rowOff>114300</xdr:rowOff>
    </xdr:from>
    <xdr:to>
      <xdr:col>4</xdr:col>
      <xdr:colOff>828675</xdr:colOff>
      <xdr:row>90</xdr:row>
      <xdr:rowOff>114300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3695700" y="17630775"/>
          <a:ext cx="3152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590550</xdr:colOff>
      <xdr:row>5</xdr:row>
      <xdr:rowOff>156560</xdr:rowOff>
    </xdr:to>
    <xdr:pic>
      <xdr:nvPicPr>
        <xdr:cNvPr id="11" name="Imagen 13" descr="escud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76200"/>
          <a:ext cx="6191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9524</xdr:rowOff>
    </xdr:from>
    <xdr:to>
      <xdr:col>4</xdr:col>
      <xdr:colOff>361950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127129-7404-4852-B84F-6695F1951E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25" y="9524"/>
          <a:ext cx="457200" cy="4572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2</xdr:row>
      <xdr:rowOff>57150</xdr:rowOff>
    </xdr:from>
    <xdr:to>
      <xdr:col>3</xdr:col>
      <xdr:colOff>400050</xdr:colOff>
      <xdr:row>3</xdr:row>
      <xdr:rowOff>371475</xdr:rowOff>
    </xdr:to>
    <xdr:pic>
      <xdr:nvPicPr>
        <xdr:cNvPr id="2" name="Picture 0" descr="68356141-9085-4c95-9a33-5c7b018e5e3c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80975"/>
          <a:ext cx="9429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262618</xdr:colOff>
      <xdr:row>222</xdr:row>
      <xdr:rowOff>110219</xdr:rowOff>
    </xdr:from>
    <xdr:to>
      <xdr:col>7</xdr:col>
      <xdr:colOff>928004</xdr:colOff>
      <xdr:row>229</xdr:row>
      <xdr:rowOff>121105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453243" y="59612894"/>
          <a:ext cx="4027711" cy="1144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666750</xdr:colOff>
      <xdr:row>224</xdr:row>
      <xdr:rowOff>10885</xdr:rowOff>
    </xdr:from>
    <xdr:to>
      <xdr:col>13</xdr:col>
      <xdr:colOff>183702</xdr:colOff>
      <xdr:row>228</xdr:row>
      <xdr:rowOff>117823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943850" y="59837410"/>
          <a:ext cx="3603177" cy="75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180975</xdr:rowOff>
    </xdr:from>
    <xdr:to>
      <xdr:col>3</xdr:col>
      <xdr:colOff>628650</xdr:colOff>
      <xdr:row>4</xdr:row>
      <xdr:rowOff>247650</xdr:rowOff>
    </xdr:to>
    <xdr:pic>
      <xdr:nvPicPr>
        <xdr:cNvPr id="2" name="Picture 0" descr="5083fcc7-b492-4de6-bcbd-9f4e27674da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38125"/>
          <a:ext cx="1076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98612</xdr:colOff>
      <xdr:row>92</xdr:row>
      <xdr:rowOff>107575</xdr:rowOff>
    </xdr:from>
    <xdr:to>
      <xdr:col>7</xdr:col>
      <xdr:colOff>116180</xdr:colOff>
      <xdr:row>96</xdr:row>
      <xdr:rowOff>84369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70087" y="27110950"/>
          <a:ext cx="3979968" cy="624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563655</xdr:colOff>
      <xdr:row>91</xdr:row>
      <xdr:rowOff>44264</xdr:rowOff>
    </xdr:from>
    <xdr:to>
      <xdr:col>13</xdr:col>
      <xdr:colOff>78231</xdr:colOff>
      <xdr:row>98</xdr:row>
      <xdr:rowOff>4841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6164355" y="26885714"/>
          <a:ext cx="3476976" cy="1094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2</xdr:row>
      <xdr:rowOff>19050</xdr:rowOff>
    </xdr:from>
    <xdr:to>
      <xdr:col>4</xdr:col>
      <xdr:colOff>9525</xdr:colOff>
      <xdr:row>5</xdr:row>
      <xdr:rowOff>180975</xdr:rowOff>
    </xdr:to>
    <xdr:pic>
      <xdr:nvPicPr>
        <xdr:cNvPr id="2" name="Picture 0" descr="375c8d12-db37-41e7-86b5-b7176d9d97c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47650"/>
          <a:ext cx="11525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547007</xdr:colOff>
      <xdr:row>98</xdr:row>
      <xdr:rowOff>141514</xdr:rowOff>
    </xdr:from>
    <xdr:to>
      <xdr:col>8</xdr:col>
      <xdr:colOff>75512</xdr:colOff>
      <xdr:row>102</xdr:row>
      <xdr:rowOff>91016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56557" y="29888089"/>
          <a:ext cx="3976680" cy="597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208192</xdr:colOff>
      <xdr:row>97</xdr:row>
      <xdr:rowOff>65315</xdr:rowOff>
    </xdr:from>
    <xdr:to>
      <xdr:col>12</xdr:col>
      <xdr:colOff>382009</xdr:colOff>
      <xdr:row>103</xdr:row>
      <xdr:rowOff>143901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208942" y="29649965"/>
          <a:ext cx="3555192" cy="1050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84</xdr:row>
      <xdr:rowOff>10887</xdr:rowOff>
    </xdr:from>
    <xdr:to>
      <xdr:col>5</xdr:col>
      <xdr:colOff>248693</xdr:colOff>
      <xdr:row>88</xdr:row>
      <xdr:rowOff>10612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8857" y="15365187"/>
          <a:ext cx="5607186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7620</xdr:colOff>
      <xdr:row>84</xdr:row>
      <xdr:rowOff>32657</xdr:rowOff>
    </xdr:from>
    <xdr:to>
      <xdr:col>9</xdr:col>
      <xdr:colOff>438495</xdr:colOff>
      <xdr:row>88</xdr:row>
      <xdr:rowOff>87563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894195" y="15386957"/>
          <a:ext cx="5231475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Gustavo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Manuel Ortiz Gonzalez</a:t>
          </a:r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Secretario de Administración e Innovación Gubernamental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185057</xdr:colOff>
      <xdr:row>2</xdr:row>
      <xdr:rowOff>87086</xdr:rowOff>
    </xdr:from>
    <xdr:to>
      <xdr:col>3</xdr:col>
      <xdr:colOff>936171</xdr:colOff>
      <xdr:row>8</xdr:row>
      <xdr:rowOff>32657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07" y="449036"/>
          <a:ext cx="1065439" cy="12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EF%204to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F"/>
      <sheetName val="ESF Det"/>
      <sheetName val="2 -Informe Analitico Deuda "/>
      <sheetName val="3 Informe Analítico de Obliga. "/>
      <sheetName val="F-4 BalancePresupuestario"/>
    </sheetNames>
    <sheetDataSet>
      <sheetData sheetId="0">
        <row r="77">
          <cell r="D77">
            <v>625798025.90999985</v>
          </cell>
          <cell r="E77">
            <v>789041043.68000412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A3" sqref="A3:O6"/>
    </sheetView>
  </sheetViews>
  <sheetFormatPr baseColWidth="10" defaultRowHeight="15" x14ac:dyDescent="0.25"/>
  <cols>
    <col min="3" max="3" width="18.28515625" bestFit="1" customWidth="1"/>
    <col min="4" max="4" width="11.5703125" bestFit="1" customWidth="1"/>
    <col min="5" max="5" width="14.28515625" customWidth="1"/>
    <col min="6" max="6" width="14.7109375" customWidth="1"/>
    <col min="7" max="7" width="18.28515625" bestFit="1" customWidth="1"/>
    <col min="8" max="8" width="13.7109375" bestFit="1" customWidth="1"/>
    <col min="9" max="9" width="11.5703125" bestFit="1" customWidth="1"/>
  </cols>
  <sheetData>
    <row r="1" spans="1:15" ht="15.75" x14ac:dyDescent="0.3">
      <c r="A1" s="269" t="s">
        <v>0</v>
      </c>
      <c r="B1" s="269"/>
      <c r="C1" s="269"/>
      <c r="D1" s="269"/>
      <c r="E1" s="269"/>
      <c r="F1" s="269"/>
      <c r="G1" s="269"/>
      <c r="H1" s="269"/>
      <c r="I1" s="269"/>
    </row>
    <row r="3" spans="1:15" ht="15.75" x14ac:dyDescent="0.3">
      <c r="A3" s="270" t="s">
        <v>56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/>
    </row>
    <row r="4" spans="1:15" ht="15.75" x14ac:dyDescent="0.3">
      <c r="A4" s="273" t="s">
        <v>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5"/>
    </row>
    <row r="5" spans="1:15" ht="15.75" x14ac:dyDescent="0.3">
      <c r="A5" s="273" t="s">
        <v>57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5"/>
    </row>
    <row r="6" spans="1:15" ht="15.75" x14ac:dyDescent="0.3">
      <c r="A6" s="276" t="s">
        <v>36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8"/>
    </row>
    <row r="7" spans="1:15" ht="15" customHeight="1" x14ac:dyDescent="0.25">
      <c r="A7" s="284" t="s">
        <v>58</v>
      </c>
      <c r="B7" s="285"/>
      <c r="C7" s="281" t="s">
        <v>60</v>
      </c>
      <c r="D7" s="281" t="s">
        <v>1</v>
      </c>
      <c r="E7" s="281" t="s">
        <v>2</v>
      </c>
      <c r="F7" s="281" t="s">
        <v>3</v>
      </c>
      <c r="G7" s="281" t="s">
        <v>59</v>
      </c>
      <c r="H7" s="281" t="s">
        <v>4</v>
      </c>
      <c r="I7" s="281" t="s">
        <v>5</v>
      </c>
      <c r="J7" s="281" t="s">
        <v>61</v>
      </c>
      <c r="K7" s="281" t="s">
        <v>62</v>
      </c>
      <c r="L7" s="281" t="s">
        <v>63</v>
      </c>
      <c r="M7" s="281" t="s">
        <v>64</v>
      </c>
      <c r="N7" s="281" t="s">
        <v>65</v>
      </c>
      <c r="O7" s="281" t="s">
        <v>66</v>
      </c>
    </row>
    <row r="8" spans="1:15" x14ac:dyDescent="0.25">
      <c r="A8" s="286"/>
      <c r="B8" s="287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1:15" x14ac:dyDescent="0.25">
      <c r="A9" s="286"/>
      <c r="B9" s="287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</row>
    <row r="10" spans="1:15" x14ac:dyDescent="0.25">
      <c r="A10" s="288"/>
      <c r="B10" s="289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</row>
    <row r="11" spans="1:15" ht="6" customHeight="1" x14ac:dyDescent="0.25">
      <c r="A11" s="1"/>
      <c r="B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290" t="s">
        <v>7</v>
      </c>
      <c r="B12" s="29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292" t="s">
        <v>8</v>
      </c>
      <c r="B13" s="293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5"/>
      <c r="M13" s="15"/>
      <c r="N13" s="15"/>
      <c r="O13" s="15"/>
    </row>
    <row r="14" spans="1:15" x14ac:dyDescent="0.25">
      <c r="A14" s="279" t="s">
        <v>11</v>
      </c>
      <c r="B14" s="280"/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</row>
    <row r="15" spans="1:15" x14ac:dyDescent="0.25">
      <c r="A15" s="279" t="s">
        <v>9</v>
      </c>
      <c r="B15" s="280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/>
      <c r="K15" s="15"/>
      <c r="L15" s="15"/>
      <c r="M15" s="15"/>
      <c r="N15" s="15"/>
      <c r="O15" s="15"/>
    </row>
    <row r="16" spans="1:15" x14ac:dyDescent="0.25">
      <c r="A16" s="279" t="s">
        <v>10</v>
      </c>
      <c r="B16" s="280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/>
      <c r="K16" s="15"/>
      <c r="L16" s="15"/>
      <c r="M16" s="15"/>
      <c r="N16" s="15"/>
      <c r="O16" s="15"/>
    </row>
    <row r="17" spans="1:15" x14ac:dyDescent="0.25">
      <c r="A17" s="5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294" t="s">
        <v>12</v>
      </c>
      <c r="B18" s="295"/>
      <c r="C18" s="16">
        <f>+C19+C23+C24</f>
        <v>809738379.08000004</v>
      </c>
      <c r="D18" s="16">
        <f t="shared" ref="D18:I18" si="0">+D19+D23+D24</f>
        <v>0</v>
      </c>
      <c r="E18" s="16">
        <f t="shared" si="0"/>
        <v>1748636.51</v>
      </c>
      <c r="F18" s="16">
        <f t="shared" si="0"/>
        <v>0</v>
      </c>
      <c r="G18" s="16">
        <f t="shared" si="0"/>
        <v>807989742.57000005</v>
      </c>
      <c r="H18" s="16">
        <f t="shared" si="0"/>
        <v>5720388.54</v>
      </c>
      <c r="I18" s="16">
        <f t="shared" si="0"/>
        <v>0</v>
      </c>
      <c r="J18" s="16"/>
      <c r="K18" s="16"/>
      <c r="L18" s="16"/>
      <c r="M18" s="16"/>
      <c r="N18" s="16"/>
      <c r="O18" s="16"/>
    </row>
    <row r="19" spans="1:15" x14ac:dyDescent="0.25">
      <c r="A19" s="279" t="s">
        <v>13</v>
      </c>
      <c r="B19" s="280"/>
      <c r="C19" s="16">
        <f>SUM(C20:C22)</f>
        <v>809738379.08000004</v>
      </c>
      <c r="D19" s="16">
        <f t="shared" ref="D19:I19" si="1">SUM(D20:D22)</f>
        <v>0</v>
      </c>
      <c r="E19" s="16">
        <f t="shared" si="1"/>
        <v>1748636.51</v>
      </c>
      <c r="F19" s="16">
        <f t="shared" si="1"/>
        <v>0</v>
      </c>
      <c r="G19" s="16">
        <f t="shared" si="1"/>
        <v>807989742.57000005</v>
      </c>
      <c r="H19" s="16">
        <f t="shared" si="1"/>
        <v>5720388.54</v>
      </c>
      <c r="I19" s="16">
        <f t="shared" si="1"/>
        <v>0</v>
      </c>
      <c r="J19" s="16"/>
      <c r="K19" s="16"/>
      <c r="L19" s="16"/>
      <c r="M19" s="16"/>
      <c r="N19" s="16"/>
      <c r="O19" s="16"/>
    </row>
    <row r="20" spans="1:15" x14ac:dyDescent="0.25">
      <c r="A20" s="4"/>
      <c r="B20" s="11"/>
      <c r="C20" s="16">
        <v>529252522.39000005</v>
      </c>
      <c r="D20" s="16">
        <v>0</v>
      </c>
      <c r="E20" s="16">
        <v>1748636.51</v>
      </c>
      <c r="F20" s="16">
        <v>0</v>
      </c>
      <c r="G20" s="16">
        <f>+C20+D20-E20+F20</f>
        <v>527503885.88000005</v>
      </c>
      <c r="H20" s="16">
        <v>5720388.54</v>
      </c>
      <c r="I20" s="16">
        <v>0</v>
      </c>
      <c r="J20" s="16"/>
      <c r="K20" s="16"/>
      <c r="L20" s="16"/>
      <c r="M20" s="16"/>
      <c r="N20" s="16"/>
      <c r="O20" s="16"/>
    </row>
    <row r="21" spans="1:15" x14ac:dyDescent="0.25">
      <c r="A21" s="4"/>
      <c r="B21" s="11"/>
      <c r="C21" s="16">
        <v>172532015.05000001</v>
      </c>
      <c r="D21" s="16">
        <v>0</v>
      </c>
      <c r="E21" s="16"/>
      <c r="F21" s="16">
        <v>0</v>
      </c>
      <c r="G21" s="16">
        <f t="shared" ref="G21:G22" si="2">+C21+D21-E21+F21</f>
        <v>172532015.05000001</v>
      </c>
      <c r="H21" s="16"/>
      <c r="I21" s="16">
        <v>0</v>
      </c>
      <c r="J21" s="16"/>
      <c r="K21" s="16"/>
      <c r="L21" s="16"/>
      <c r="M21" s="16"/>
      <c r="N21" s="16"/>
      <c r="O21" s="16"/>
    </row>
    <row r="22" spans="1:15" x14ac:dyDescent="0.25">
      <c r="A22" s="4"/>
      <c r="B22" s="11"/>
      <c r="C22" s="16">
        <v>107953841.64000002</v>
      </c>
      <c r="D22" s="16">
        <v>0</v>
      </c>
      <c r="E22" s="16"/>
      <c r="F22" s="16">
        <v>0</v>
      </c>
      <c r="G22" s="16">
        <f t="shared" si="2"/>
        <v>107953841.64000002</v>
      </c>
      <c r="H22" s="16"/>
      <c r="I22" s="16">
        <v>0</v>
      </c>
      <c r="J22" s="16"/>
      <c r="K22" s="16"/>
      <c r="L22" s="16"/>
      <c r="M22" s="16"/>
      <c r="N22" s="16"/>
      <c r="O22" s="16"/>
    </row>
    <row r="23" spans="1:15" x14ac:dyDescent="0.25">
      <c r="A23" s="279" t="s">
        <v>14</v>
      </c>
      <c r="B23" s="280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/>
      <c r="K23" s="15"/>
      <c r="L23" s="15"/>
      <c r="M23" s="15"/>
      <c r="N23" s="15"/>
      <c r="O23" s="15"/>
    </row>
    <row r="24" spans="1:15" x14ac:dyDescent="0.25">
      <c r="A24" s="279" t="s">
        <v>15</v>
      </c>
      <c r="B24" s="280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/>
      <c r="K24" s="15"/>
      <c r="L24" s="15"/>
      <c r="M24" s="15"/>
      <c r="N24" s="15"/>
      <c r="O24" s="15"/>
    </row>
    <row r="25" spans="1:15" ht="7.5" customHeight="1" x14ac:dyDescent="0.25">
      <c r="A25" s="1"/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290" t="s">
        <v>16</v>
      </c>
      <c r="B26" s="29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6.75" customHeight="1" x14ac:dyDescent="0.25">
      <c r="A27" s="1"/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7.5" customHeight="1" x14ac:dyDescent="0.25">
      <c r="A28" s="1"/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296" t="s">
        <v>17</v>
      </c>
      <c r="B29" s="29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296"/>
      <c r="B30" s="29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7.5" customHeight="1" x14ac:dyDescent="0.25">
      <c r="A31" s="1"/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6" customHeight="1" x14ac:dyDescent="0.25">
      <c r="A32" s="1"/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6" customHeight="1" x14ac:dyDescent="0.25">
      <c r="A33" s="1"/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296" t="s">
        <v>18</v>
      </c>
      <c r="B34" s="29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296"/>
      <c r="B35" s="29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294" t="s">
        <v>19</v>
      </c>
      <c r="B36" s="29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294" t="s">
        <v>69</v>
      </c>
      <c r="B37" s="29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294" t="s">
        <v>21</v>
      </c>
      <c r="B38" s="29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6.75" customHeight="1" x14ac:dyDescent="0.25">
      <c r="A39" s="1"/>
      <c r="B39" s="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 customHeight="1" x14ac:dyDescent="0.25">
      <c r="A40" s="296" t="s">
        <v>22</v>
      </c>
      <c r="B40" s="29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296"/>
      <c r="B41" s="29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296"/>
      <c r="B42" s="29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300" t="s">
        <v>23</v>
      </c>
      <c r="B43" s="30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300" t="s">
        <v>24</v>
      </c>
      <c r="B44" s="30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300" t="s">
        <v>25</v>
      </c>
      <c r="B45" s="30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6"/>
      <c r="B46" s="1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296" t="s">
        <v>67</v>
      </c>
      <c r="B47" s="29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296"/>
      <c r="B48" s="29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294" t="s">
        <v>68</v>
      </c>
      <c r="B49" s="29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294" t="s">
        <v>20</v>
      </c>
      <c r="B50" s="29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298" t="s">
        <v>70</v>
      </c>
      <c r="B51" s="29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25">
      <c r="E52" s="2"/>
    </row>
  </sheetData>
  <mergeCells count="42">
    <mergeCell ref="A50:B50"/>
    <mergeCell ref="A51:B51"/>
    <mergeCell ref="A40:B42"/>
    <mergeCell ref="A43:B43"/>
    <mergeCell ref="A44:B44"/>
    <mergeCell ref="A45:B45"/>
    <mergeCell ref="A47:B48"/>
    <mergeCell ref="A49:B49"/>
    <mergeCell ref="A38:B38"/>
    <mergeCell ref="A15:B15"/>
    <mergeCell ref="A16:B16"/>
    <mergeCell ref="A18:B18"/>
    <mergeCell ref="A19:B19"/>
    <mergeCell ref="A23:B23"/>
    <mergeCell ref="A24:B24"/>
    <mergeCell ref="A26:B26"/>
    <mergeCell ref="A29:B30"/>
    <mergeCell ref="A34:B35"/>
    <mergeCell ref="A36:B36"/>
    <mergeCell ref="A37:B37"/>
    <mergeCell ref="M7:M10"/>
    <mergeCell ref="N7:N10"/>
    <mergeCell ref="O7:O10"/>
    <mergeCell ref="A12:B12"/>
    <mergeCell ref="A13:B13"/>
    <mergeCell ref="K7:K10"/>
    <mergeCell ref="L7:L10"/>
    <mergeCell ref="A14:B14"/>
    <mergeCell ref="G7:G10"/>
    <mergeCell ref="H7:H10"/>
    <mergeCell ref="I7:I10"/>
    <mergeCell ref="J7:J10"/>
    <mergeCell ref="A7:B10"/>
    <mergeCell ref="C7:C10"/>
    <mergeCell ref="D7:D10"/>
    <mergeCell ref="E7:E10"/>
    <mergeCell ref="F7:F10"/>
    <mergeCell ref="A1:I1"/>
    <mergeCell ref="A3:O3"/>
    <mergeCell ref="A4:O4"/>
    <mergeCell ref="A5:O5"/>
    <mergeCell ref="A6:O6"/>
  </mergeCells>
  <pageMargins left="0.11811023622047244" right="0" top="0.11811023622047244" bottom="0.39370078740157483" header="0.11811023622047244" footer="0.1181102362204724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5"/>
  <sheetViews>
    <sheetView zoomScale="70" zoomScaleNormal="70" workbookViewId="0">
      <selection activeCell="B9" sqref="B9:O10"/>
    </sheetView>
  </sheetViews>
  <sheetFormatPr baseColWidth="10" defaultColWidth="8.85546875" defaultRowHeight="12.75" x14ac:dyDescent="0.2"/>
  <cols>
    <col min="1" max="1" width="1.140625" style="197" customWidth="1"/>
    <col min="2" max="2" width="2" style="197" customWidth="1"/>
    <col min="3" max="3" width="14.85546875" style="197" customWidth="1"/>
    <col min="4" max="4" width="11.42578125" style="197" customWidth="1"/>
    <col min="5" max="5" width="6" style="197" customWidth="1"/>
    <col min="6" max="6" width="8" style="197" customWidth="1"/>
    <col min="7" max="7" width="5.7109375" style="197" customWidth="1"/>
    <col min="8" max="8" width="20.7109375" style="197" customWidth="1"/>
    <col min="9" max="9" width="20.140625" style="197" customWidth="1"/>
    <col min="10" max="10" width="19.85546875" style="197" customWidth="1"/>
    <col min="11" max="11" width="20.7109375" style="197" customWidth="1"/>
    <col min="12" max="12" width="10.140625" style="197" customWidth="1"/>
    <col min="13" max="13" width="9.7109375" style="197" customWidth="1"/>
    <col min="14" max="14" width="8.140625" style="197" customWidth="1"/>
    <col min="15" max="15" width="11.7109375" style="197" customWidth="1"/>
    <col min="16" max="16" width="0.7109375" style="197" customWidth="1"/>
    <col min="17" max="256" width="8.85546875" style="197"/>
    <col min="257" max="257" width="1.140625" style="197" customWidth="1"/>
    <col min="258" max="258" width="2" style="197" customWidth="1"/>
    <col min="259" max="259" width="14.85546875" style="197" customWidth="1"/>
    <col min="260" max="260" width="11.42578125" style="197" customWidth="1"/>
    <col min="261" max="261" width="6" style="197" customWidth="1"/>
    <col min="262" max="262" width="8" style="197" customWidth="1"/>
    <col min="263" max="263" width="5.7109375" style="197" customWidth="1"/>
    <col min="264" max="264" width="20.7109375" style="197" customWidth="1"/>
    <col min="265" max="265" width="20.140625" style="197" customWidth="1"/>
    <col min="266" max="266" width="19.85546875" style="197" customWidth="1"/>
    <col min="267" max="267" width="20.7109375" style="197" customWidth="1"/>
    <col min="268" max="268" width="10.140625" style="197" customWidth="1"/>
    <col min="269" max="269" width="9.7109375" style="197" customWidth="1"/>
    <col min="270" max="270" width="8.140625" style="197" customWidth="1"/>
    <col min="271" max="271" width="11.7109375" style="197" customWidth="1"/>
    <col min="272" max="272" width="0.7109375" style="197" customWidth="1"/>
    <col min="273" max="512" width="8.85546875" style="197"/>
    <col min="513" max="513" width="1.140625" style="197" customWidth="1"/>
    <col min="514" max="514" width="2" style="197" customWidth="1"/>
    <col min="515" max="515" width="14.85546875" style="197" customWidth="1"/>
    <col min="516" max="516" width="11.42578125" style="197" customWidth="1"/>
    <col min="517" max="517" width="6" style="197" customWidth="1"/>
    <col min="518" max="518" width="8" style="197" customWidth="1"/>
    <col min="519" max="519" width="5.7109375" style="197" customWidth="1"/>
    <col min="520" max="520" width="20.7109375" style="197" customWidth="1"/>
    <col min="521" max="521" width="20.140625" style="197" customWidth="1"/>
    <col min="522" max="522" width="19.85546875" style="197" customWidth="1"/>
    <col min="523" max="523" width="20.7109375" style="197" customWidth="1"/>
    <col min="524" max="524" width="10.140625" style="197" customWidth="1"/>
    <col min="525" max="525" width="9.7109375" style="197" customWidth="1"/>
    <col min="526" max="526" width="8.140625" style="197" customWidth="1"/>
    <col min="527" max="527" width="11.7109375" style="197" customWidth="1"/>
    <col min="528" max="528" width="0.7109375" style="197" customWidth="1"/>
    <col min="529" max="768" width="8.85546875" style="197"/>
    <col min="769" max="769" width="1.140625" style="197" customWidth="1"/>
    <col min="770" max="770" width="2" style="197" customWidth="1"/>
    <col min="771" max="771" width="14.85546875" style="197" customWidth="1"/>
    <col min="772" max="772" width="11.42578125" style="197" customWidth="1"/>
    <col min="773" max="773" width="6" style="197" customWidth="1"/>
    <col min="774" max="774" width="8" style="197" customWidth="1"/>
    <col min="775" max="775" width="5.7109375" style="197" customWidth="1"/>
    <col min="776" max="776" width="20.7109375" style="197" customWidth="1"/>
    <col min="777" max="777" width="20.140625" style="197" customWidth="1"/>
    <col min="778" max="778" width="19.85546875" style="197" customWidth="1"/>
    <col min="779" max="779" width="20.7109375" style="197" customWidth="1"/>
    <col min="780" max="780" width="10.140625" style="197" customWidth="1"/>
    <col min="781" max="781" width="9.7109375" style="197" customWidth="1"/>
    <col min="782" max="782" width="8.140625" style="197" customWidth="1"/>
    <col min="783" max="783" width="11.7109375" style="197" customWidth="1"/>
    <col min="784" max="784" width="0.7109375" style="197" customWidth="1"/>
    <col min="785" max="1024" width="8.85546875" style="197"/>
    <col min="1025" max="1025" width="1.140625" style="197" customWidth="1"/>
    <col min="1026" max="1026" width="2" style="197" customWidth="1"/>
    <col min="1027" max="1027" width="14.85546875" style="197" customWidth="1"/>
    <col min="1028" max="1028" width="11.42578125" style="197" customWidth="1"/>
    <col min="1029" max="1029" width="6" style="197" customWidth="1"/>
    <col min="1030" max="1030" width="8" style="197" customWidth="1"/>
    <col min="1031" max="1031" width="5.7109375" style="197" customWidth="1"/>
    <col min="1032" max="1032" width="20.7109375" style="197" customWidth="1"/>
    <col min="1033" max="1033" width="20.140625" style="197" customWidth="1"/>
    <col min="1034" max="1034" width="19.85546875" style="197" customWidth="1"/>
    <col min="1035" max="1035" width="20.7109375" style="197" customWidth="1"/>
    <col min="1036" max="1036" width="10.140625" style="197" customWidth="1"/>
    <col min="1037" max="1037" width="9.7109375" style="197" customWidth="1"/>
    <col min="1038" max="1038" width="8.140625" style="197" customWidth="1"/>
    <col min="1039" max="1039" width="11.7109375" style="197" customWidth="1"/>
    <col min="1040" max="1040" width="0.7109375" style="197" customWidth="1"/>
    <col min="1041" max="1280" width="8.85546875" style="197"/>
    <col min="1281" max="1281" width="1.140625" style="197" customWidth="1"/>
    <col min="1282" max="1282" width="2" style="197" customWidth="1"/>
    <col min="1283" max="1283" width="14.85546875" style="197" customWidth="1"/>
    <col min="1284" max="1284" width="11.42578125" style="197" customWidth="1"/>
    <col min="1285" max="1285" width="6" style="197" customWidth="1"/>
    <col min="1286" max="1286" width="8" style="197" customWidth="1"/>
    <col min="1287" max="1287" width="5.7109375" style="197" customWidth="1"/>
    <col min="1288" max="1288" width="20.7109375" style="197" customWidth="1"/>
    <col min="1289" max="1289" width="20.140625" style="197" customWidth="1"/>
    <col min="1290" max="1290" width="19.85546875" style="197" customWidth="1"/>
    <col min="1291" max="1291" width="20.7109375" style="197" customWidth="1"/>
    <col min="1292" max="1292" width="10.140625" style="197" customWidth="1"/>
    <col min="1293" max="1293" width="9.7109375" style="197" customWidth="1"/>
    <col min="1294" max="1294" width="8.140625" style="197" customWidth="1"/>
    <col min="1295" max="1295" width="11.7109375" style="197" customWidth="1"/>
    <col min="1296" max="1296" width="0.7109375" style="197" customWidth="1"/>
    <col min="1297" max="1536" width="8.85546875" style="197"/>
    <col min="1537" max="1537" width="1.140625" style="197" customWidth="1"/>
    <col min="1538" max="1538" width="2" style="197" customWidth="1"/>
    <col min="1539" max="1539" width="14.85546875" style="197" customWidth="1"/>
    <col min="1540" max="1540" width="11.42578125" style="197" customWidth="1"/>
    <col min="1541" max="1541" width="6" style="197" customWidth="1"/>
    <col min="1542" max="1542" width="8" style="197" customWidth="1"/>
    <col min="1543" max="1543" width="5.7109375" style="197" customWidth="1"/>
    <col min="1544" max="1544" width="20.7109375" style="197" customWidth="1"/>
    <col min="1545" max="1545" width="20.140625" style="197" customWidth="1"/>
    <col min="1546" max="1546" width="19.85546875" style="197" customWidth="1"/>
    <col min="1547" max="1547" width="20.7109375" style="197" customWidth="1"/>
    <col min="1548" max="1548" width="10.140625" style="197" customWidth="1"/>
    <col min="1549" max="1549" width="9.7109375" style="197" customWidth="1"/>
    <col min="1550" max="1550" width="8.140625" style="197" customWidth="1"/>
    <col min="1551" max="1551" width="11.7109375" style="197" customWidth="1"/>
    <col min="1552" max="1552" width="0.7109375" style="197" customWidth="1"/>
    <col min="1553" max="1792" width="8.85546875" style="197"/>
    <col min="1793" max="1793" width="1.140625" style="197" customWidth="1"/>
    <col min="1794" max="1794" width="2" style="197" customWidth="1"/>
    <col min="1795" max="1795" width="14.85546875" style="197" customWidth="1"/>
    <col min="1796" max="1796" width="11.42578125" style="197" customWidth="1"/>
    <col min="1797" max="1797" width="6" style="197" customWidth="1"/>
    <col min="1798" max="1798" width="8" style="197" customWidth="1"/>
    <col min="1799" max="1799" width="5.7109375" style="197" customWidth="1"/>
    <col min="1800" max="1800" width="20.7109375" style="197" customWidth="1"/>
    <col min="1801" max="1801" width="20.140625" style="197" customWidth="1"/>
    <col min="1802" max="1802" width="19.85546875" style="197" customWidth="1"/>
    <col min="1803" max="1803" width="20.7109375" style="197" customWidth="1"/>
    <col min="1804" max="1804" width="10.140625" style="197" customWidth="1"/>
    <col min="1805" max="1805" width="9.7109375" style="197" customWidth="1"/>
    <col min="1806" max="1806" width="8.140625" style="197" customWidth="1"/>
    <col min="1807" max="1807" width="11.7109375" style="197" customWidth="1"/>
    <col min="1808" max="1808" width="0.7109375" style="197" customWidth="1"/>
    <col min="1809" max="2048" width="8.85546875" style="197"/>
    <col min="2049" max="2049" width="1.140625" style="197" customWidth="1"/>
    <col min="2050" max="2050" width="2" style="197" customWidth="1"/>
    <col min="2051" max="2051" width="14.85546875" style="197" customWidth="1"/>
    <col min="2052" max="2052" width="11.42578125" style="197" customWidth="1"/>
    <col min="2053" max="2053" width="6" style="197" customWidth="1"/>
    <col min="2054" max="2054" width="8" style="197" customWidth="1"/>
    <col min="2055" max="2055" width="5.7109375" style="197" customWidth="1"/>
    <col min="2056" max="2056" width="20.7109375" style="197" customWidth="1"/>
    <col min="2057" max="2057" width="20.140625" style="197" customWidth="1"/>
    <col min="2058" max="2058" width="19.85546875" style="197" customWidth="1"/>
    <col min="2059" max="2059" width="20.7109375" style="197" customWidth="1"/>
    <col min="2060" max="2060" width="10.140625" style="197" customWidth="1"/>
    <col min="2061" max="2061" width="9.7109375" style="197" customWidth="1"/>
    <col min="2062" max="2062" width="8.140625" style="197" customWidth="1"/>
    <col min="2063" max="2063" width="11.7109375" style="197" customWidth="1"/>
    <col min="2064" max="2064" width="0.7109375" style="197" customWidth="1"/>
    <col min="2065" max="2304" width="8.85546875" style="197"/>
    <col min="2305" max="2305" width="1.140625" style="197" customWidth="1"/>
    <col min="2306" max="2306" width="2" style="197" customWidth="1"/>
    <col min="2307" max="2307" width="14.85546875" style="197" customWidth="1"/>
    <col min="2308" max="2308" width="11.42578125" style="197" customWidth="1"/>
    <col min="2309" max="2309" width="6" style="197" customWidth="1"/>
    <col min="2310" max="2310" width="8" style="197" customWidth="1"/>
    <col min="2311" max="2311" width="5.7109375" style="197" customWidth="1"/>
    <col min="2312" max="2312" width="20.7109375" style="197" customWidth="1"/>
    <col min="2313" max="2313" width="20.140625" style="197" customWidth="1"/>
    <col min="2314" max="2314" width="19.85546875" style="197" customWidth="1"/>
    <col min="2315" max="2315" width="20.7109375" style="197" customWidth="1"/>
    <col min="2316" max="2316" width="10.140625" style="197" customWidth="1"/>
    <col min="2317" max="2317" width="9.7109375" style="197" customWidth="1"/>
    <col min="2318" max="2318" width="8.140625" style="197" customWidth="1"/>
    <col min="2319" max="2319" width="11.7109375" style="197" customWidth="1"/>
    <col min="2320" max="2320" width="0.7109375" style="197" customWidth="1"/>
    <col min="2321" max="2560" width="8.85546875" style="197"/>
    <col min="2561" max="2561" width="1.140625" style="197" customWidth="1"/>
    <col min="2562" max="2562" width="2" style="197" customWidth="1"/>
    <col min="2563" max="2563" width="14.85546875" style="197" customWidth="1"/>
    <col min="2564" max="2564" width="11.42578125" style="197" customWidth="1"/>
    <col min="2565" max="2565" width="6" style="197" customWidth="1"/>
    <col min="2566" max="2566" width="8" style="197" customWidth="1"/>
    <col min="2567" max="2567" width="5.7109375" style="197" customWidth="1"/>
    <col min="2568" max="2568" width="20.7109375" style="197" customWidth="1"/>
    <col min="2569" max="2569" width="20.140625" style="197" customWidth="1"/>
    <col min="2570" max="2570" width="19.85546875" style="197" customWidth="1"/>
    <col min="2571" max="2571" width="20.7109375" style="197" customWidth="1"/>
    <col min="2572" max="2572" width="10.140625" style="197" customWidth="1"/>
    <col min="2573" max="2573" width="9.7109375" style="197" customWidth="1"/>
    <col min="2574" max="2574" width="8.140625" style="197" customWidth="1"/>
    <col min="2575" max="2575" width="11.7109375" style="197" customWidth="1"/>
    <col min="2576" max="2576" width="0.7109375" style="197" customWidth="1"/>
    <col min="2577" max="2816" width="8.85546875" style="197"/>
    <col min="2817" max="2817" width="1.140625" style="197" customWidth="1"/>
    <col min="2818" max="2818" width="2" style="197" customWidth="1"/>
    <col min="2819" max="2819" width="14.85546875" style="197" customWidth="1"/>
    <col min="2820" max="2820" width="11.42578125" style="197" customWidth="1"/>
    <col min="2821" max="2821" width="6" style="197" customWidth="1"/>
    <col min="2822" max="2822" width="8" style="197" customWidth="1"/>
    <col min="2823" max="2823" width="5.7109375" style="197" customWidth="1"/>
    <col min="2824" max="2824" width="20.7109375" style="197" customWidth="1"/>
    <col min="2825" max="2825" width="20.140625" style="197" customWidth="1"/>
    <col min="2826" max="2826" width="19.85546875" style="197" customWidth="1"/>
    <col min="2827" max="2827" width="20.7109375" style="197" customWidth="1"/>
    <col min="2828" max="2828" width="10.140625" style="197" customWidth="1"/>
    <col min="2829" max="2829" width="9.7109375" style="197" customWidth="1"/>
    <col min="2830" max="2830" width="8.140625" style="197" customWidth="1"/>
    <col min="2831" max="2831" width="11.7109375" style="197" customWidth="1"/>
    <col min="2832" max="2832" width="0.7109375" style="197" customWidth="1"/>
    <col min="2833" max="3072" width="8.85546875" style="197"/>
    <col min="3073" max="3073" width="1.140625" style="197" customWidth="1"/>
    <col min="3074" max="3074" width="2" style="197" customWidth="1"/>
    <col min="3075" max="3075" width="14.85546875" style="197" customWidth="1"/>
    <col min="3076" max="3076" width="11.42578125" style="197" customWidth="1"/>
    <col min="3077" max="3077" width="6" style="197" customWidth="1"/>
    <col min="3078" max="3078" width="8" style="197" customWidth="1"/>
    <col min="3079" max="3079" width="5.7109375" style="197" customWidth="1"/>
    <col min="3080" max="3080" width="20.7109375" style="197" customWidth="1"/>
    <col min="3081" max="3081" width="20.140625" style="197" customWidth="1"/>
    <col min="3082" max="3082" width="19.85546875" style="197" customWidth="1"/>
    <col min="3083" max="3083" width="20.7109375" style="197" customWidth="1"/>
    <col min="3084" max="3084" width="10.140625" style="197" customWidth="1"/>
    <col min="3085" max="3085" width="9.7109375" style="197" customWidth="1"/>
    <col min="3086" max="3086" width="8.140625" style="197" customWidth="1"/>
    <col min="3087" max="3087" width="11.7109375" style="197" customWidth="1"/>
    <col min="3088" max="3088" width="0.7109375" style="197" customWidth="1"/>
    <col min="3089" max="3328" width="8.85546875" style="197"/>
    <col min="3329" max="3329" width="1.140625" style="197" customWidth="1"/>
    <col min="3330" max="3330" width="2" style="197" customWidth="1"/>
    <col min="3331" max="3331" width="14.85546875" style="197" customWidth="1"/>
    <col min="3332" max="3332" width="11.42578125" style="197" customWidth="1"/>
    <col min="3333" max="3333" width="6" style="197" customWidth="1"/>
    <col min="3334" max="3334" width="8" style="197" customWidth="1"/>
    <col min="3335" max="3335" width="5.7109375" style="197" customWidth="1"/>
    <col min="3336" max="3336" width="20.7109375" style="197" customWidth="1"/>
    <col min="3337" max="3337" width="20.140625" style="197" customWidth="1"/>
    <col min="3338" max="3338" width="19.85546875" style="197" customWidth="1"/>
    <col min="3339" max="3339" width="20.7109375" style="197" customWidth="1"/>
    <col min="3340" max="3340" width="10.140625" style="197" customWidth="1"/>
    <col min="3341" max="3341" width="9.7109375" style="197" customWidth="1"/>
    <col min="3342" max="3342" width="8.140625" style="197" customWidth="1"/>
    <col min="3343" max="3343" width="11.7109375" style="197" customWidth="1"/>
    <col min="3344" max="3344" width="0.7109375" style="197" customWidth="1"/>
    <col min="3345" max="3584" width="8.85546875" style="197"/>
    <col min="3585" max="3585" width="1.140625" style="197" customWidth="1"/>
    <col min="3586" max="3586" width="2" style="197" customWidth="1"/>
    <col min="3587" max="3587" width="14.85546875" style="197" customWidth="1"/>
    <col min="3588" max="3588" width="11.42578125" style="197" customWidth="1"/>
    <col min="3589" max="3589" width="6" style="197" customWidth="1"/>
    <col min="3590" max="3590" width="8" style="197" customWidth="1"/>
    <col min="3591" max="3591" width="5.7109375" style="197" customWidth="1"/>
    <col min="3592" max="3592" width="20.7109375" style="197" customWidth="1"/>
    <col min="3593" max="3593" width="20.140625" style="197" customWidth="1"/>
    <col min="3594" max="3594" width="19.85546875" style="197" customWidth="1"/>
    <col min="3595" max="3595" width="20.7109375" style="197" customWidth="1"/>
    <col min="3596" max="3596" width="10.140625" style="197" customWidth="1"/>
    <col min="3597" max="3597" width="9.7109375" style="197" customWidth="1"/>
    <col min="3598" max="3598" width="8.140625" style="197" customWidth="1"/>
    <col min="3599" max="3599" width="11.7109375" style="197" customWidth="1"/>
    <col min="3600" max="3600" width="0.7109375" style="197" customWidth="1"/>
    <col min="3601" max="3840" width="8.85546875" style="197"/>
    <col min="3841" max="3841" width="1.140625" style="197" customWidth="1"/>
    <col min="3842" max="3842" width="2" style="197" customWidth="1"/>
    <col min="3843" max="3843" width="14.85546875" style="197" customWidth="1"/>
    <col min="3844" max="3844" width="11.42578125" style="197" customWidth="1"/>
    <col min="3845" max="3845" width="6" style="197" customWidth="1"/>
    <col min="3846" max="3846" width="8" style="197" customWidth="1"/>
    <col min="3847" max="3847" width="5.7109375" style="197" customWidth="1"/>
    <col min="3848" max="3848" width="20.7109375" style="197" customWidth="1"/>
    <col min="3849" max="3849" width="20.140625" style="197" customWidth="1"/>
    <col min="3850" max="3850" width="19.85546875" style="197" customWidth="1"/>
    <col min="3851" max="3851" width="20.7109375" style="197" customWidth="1"/>
    <col min="3852" max="3852" width="10.140625" style="197" customWidth="1"/>
    <col min="3853" max="3853" width="9.7109375" style="197" customWidth="1"/>
    <col min="3854" max="3854" width="8.140625" style="197" customWidth="1"/>
    <col min="3855" max="3855" width="11.7109375" style="197" customWidth="1"/>
    <col min="3856" max="3856" width="0.7109375" style="197" customWidth="1"/>
    <col min="3857" max="4096" width="8.85546875" style="197"/>
    <col min="4097" max="4097" width="1.140625" style="197" customWidth="1"/>
    <col min="4098" max="4098" width="2" style="197" customWidth="1"/>
    <col min="4099" max="4099" width="14.85546875" style="197" customWidth="1"/>
    <col min="4100" max="4100" width="11.42578125" style="197" customWidth="1"/>
    <col min="4101" max="4101" width="6" style="197" customWidth="1"/>
    <col min="4102" max="4102" width="8" style="197" customWidth="1"/>
    <col min="4103" max="4103" width="5.7109375" style="197" customWidth="1"/>
    <col min="4104" max="4104" width="20.7109375" style="197" customWidth="1"/>
    <col min="4105" max="4105" width="20.140625" style="197" customWidth="1"/>
    <col min="4106" max="4106" width="19.85546875" style="197" customWidth="1"/>
    <col min="4107" max="4107" width="20.7109375" style="197" customWidth="1"/>
    <col min="4108" max="4108" width="10.140625" style="197" customWidth="1"/>
    <col min="4109" max="4109" width="9.7109375" style="197" customWidth="1"/>
    <col min="4110" max="4110" width="8.140625" style="197" customWidth="1"/>
    <col min="4111" max="4111" width="11.7109375" style="197" customWidth="1"/>
    <col min="4112" max="4112" width="0.7109375" style="197" customWidth="1"/>
    <col min="4113" max="4352" width="8.85546875" style="197"/>
    <col min="4353" max="4353" width="1.140625" style="197" customWidth="1"/>
    <col min="4354" max="4354" width="2" style="197" customWidth="1"/>
    <col min="4355" max="4355" width="14.85546875" style="197" customWidth="1"/>
    <col min="4356" max="4356" width="11.42578125" style="197" customWidth="1"/>
    <col min="4357" max="4357" width="6" style="197" customWidth="1"/>
    <col min="4358" max="4358" width="8" style="197" customWidth="1"/>
    <col min="4359" max="4359" width="5.7109375" style="197" customWidth="1"/>
    <col min="4360" max="4360" width="20.7109375" style="197" customWidth="1"/>
    <col min="4361" max="4361" width="20.140625" style="197" customWidth="1"/>
    <col min="4362" max="4362" width="19.85546875" style="197" customWidth="1"/>
    <col min="4363" max="4363" width="20.7109375" style="197" customWidth="1"/>
    <col min="4364" max="4364" width="10.140625" style="197" customWidth="1"/>
    <col min="4365" max="4365" width="9.7109375" style="197" customWidth="1"/>
    <col min="4366" max="4366" width="8.140625" style="197" customWidth="1"/>
    <col min="4367" max="4367" width="11.7109375" style="197" customWidth="1"/>
    <col min="4368" max="4368" width="0.7109375" style="197" customWidth="1"/>
    <col min="4369" max="4608" width="8.85546875" style="197"/>
    <col min="4609" max="4609" width="1.140625" style="197" customWidth="1"/>
    <col min="4610" max="4610" width="2" style="197" customWidth="1"/>
    <col min="4611" max="4611" width="14.85546875" style="197" customWidth="1"/>
    <col min="4612" max="4612" width="11.42578125" style="197" customWidth="1"/>
    <col min="4613" max="4613" width="6" style="197" customWidth="1"/>
    <col min="4614" max="4614" width="8" style="197" customWidth="1"/>
    <col min="4615" max="4615" width="5.7109375" style="197" customWidth="1"/>
    <col min="4616" max="4616" width="20.7109375" style="197" customWidth="1"/>
    <col min="4617" max="4617" width="20.140625" style="197" customWidth="1"/>
    <col min="4618" max="4618" width="19.85546875" style="197" customWidth="1"/>
    <col min="4619" max="4619" width="20.7109375" style="197" customWidth="1"/>
    <col min="4620" max="4620" width="10.140625" style="197" customWidth="1"/>
    <col min="4621" max="4621" width="9.7109375" style="197" customWidth="1"/>
    <col min="4622" max="4622" width="8.140625" style="197" customWidth="1"/>
    <col min="4623" max="4623" width="11.7109375" style="197" customWidth="1"/>
    <col min="4624" max="4624" width="0.7109375" style="197" customWidth="1"/>
    <col min="4625" max="4864" width="8.85546875" style="197"/>
    <col min="4865" max="4865" width="1.140625" style="197" customWidth="1"/>
    <col min="4866" max="4866" width="2" style="197" customWidth="1"/>
    <col min="4867" max="4867" width="14.85546875" style="197" customWidth="1"/>
    <col min="4868" max="4868" width="11.42578125" style="197" customWidth="1"/>
    <col min="4869" max="4869" width="6" style="197" customWidth="1"/>
    <col min="4870" max="4870" width="8" style="197" customWidth="1"/>
    <col min="4871" max="4871" width="5.7109375" style="197" customWidth="1"/>
    <col min="4872" max="4872" width="20.7109375" style="197" customWidth="1"/>
    <col min="4873" max="4873" width="20.140625" style="197" customWidth="1"/>
    <col min="4874" max="4874" width="19.85546875" style="197" customWidth="1"/>
    <col min="4875" max="4875" width="20.7109375" style="197" customWidth="1"/>
    <col min="4876" max="4876" width="10.140625" style="197" customWidth="1"/>
    <col min="4877" max="4877" width="9.7109375" style="197" customWidth="1"/>
    <col min="4878" max="4878" width="8.140625" style="197" customWidth="1"/>
    <col min="4879" max="4879" width="11.7109375" style="197" customWidth="1"/>
    <col min="4880" max="4880" width="0.7109375" style="197" customWidth="1"/>
    <col min="4881" max="5120" width="8.85546875" style="197"/>
    <col min="5121" max="5121" width="1.140625" style="197" customWidth="1"/>
    <col min="5122" max="5122" width="2" style="197" customWidth="1"/>
    <col min="5123" max="5123" width="14.85546875" style="197" customWidth="1"/>
    <col min="5124" max="5124" width="11.42578125" style="197" customWidth="1"/>
    <col min="5125" max="5125" width="6" style="197" customWidth="1"/>
    <col min="5126" max="5126" width="8" style="197" customWidth="1"/>
    <col min="5127" max="5127" width="5.7109375" style="197" customWidth="1"/>
    <col min="5128" max="5128" width="20.7109375" style="197" customWidth="1"/>
    <col min="5129" max="5129" width="20.140625" style="197" customWidth="1"/>
    <col min="5130" max="5130" width="19.85546875" style="197" customWidth="1"/>
    <col min="5131" max="5131" width="20.7109375" style="197" customWidth="1"/>
    <col min="5132" max="5132" width="10.140625" style="197" customWidth="1"/>
    <col min="5133" max="5133" width="9.7109375" style="197" customWidth="1"/>
    <col min="5134" max="5134" width="8.140625" style="197" customWidth="1"/>
    <col min="5135" max="5135" width="11.7109375" style="197" customWidth="1"/>
    <col min="5136" max="5136" width="0.7109375" style="197" customWidth="1"/>
    <col min="5137" max="5376" width="8.85546875" style="197"/>
    <col min="5377" max="5377" width="1.140625" style="197" customWidth="1"/>
    <col min="5378" max="5378" width="2" style="197" customWidth="1"/>
    <col min="5379" max="5379" width="14.85546875" style="197" customWidth="1"/>
    <col min="5380" max="5380" width="11.42578125" style="197" customWidth="1"/>
    <col min="5381" max="5381" width="6" style="197" customWidth="1"/>
    <col min="5382" max="5382" width="8" style="197" customWidth="1"/>
    <col min="5383" max="5383" width="5.7109375" style="197" customWidth="1"/>
    <col min="5384" max="5384" width="20.7109375" style="197" customWidth="1"/>
    <col min="5385" max="5385" width="20.140625" style="197" customWidth="1"/>
    <col min="5386" max="5386" width="19.85546875" style="197" customWidth="1"/>
    <col min="5387" max="5387" width="20.7109375" style="197" customWidth="1"/>
    <col min="5388" max="5388" width="10.140625" style="197" customWidth="1"/>
    <col min="5389" max="5389" width="9.7109375" style="197" customWidth="1"/>
    <col min="5390" max="5390" width="8.140625" style="197" customWidth="1"/>
    <col min="5391" max="5391" width="11.7109375" style="197" customWidth="1"/>
    <col min="5392" max="5392" width="0.7109375" style="197" customWidth="1"/>
    <col min="5393" max="5632" width="8.85546875" style="197"/>
    <col min="5633" max="5633" width="1.140625" style="197" customWidth="1"/>
    <col min="5634" max="5634" width="2" style="197" customWidth="1"/>
    <col min="5635" max="5635" width="14.85546875" style="197" customWidth="1"/>
    <col min="5636" max="5636" width="11.42578125" style="197" customWidth="1"/>
    <col min="5637" max="5637" width="6" style="197" customWidth="1"/>
    <col min="5638" max="5638" width="8" style="197" customWidth="1"/>
    <col min="5639" max="5639" width="5.7109375" style="197" customWidth="1"/>
    <col min="5640" max="5640" width="20.7109375" style="197" customWidth="1"/>
    <col min="5641" max="5641" width="20.140625" style="197" customWidth="1"/>
    <col min="5642" max="5642" width="19.85546875" style="197" customWidth="1"/>
    <col min="5643" max="5643" width="20.7109375" style="197" customWidth="1"/>
    <col min="5644" max="5644" width="10.140625" style="197" customWidth="1"/>
    <col min="5645" max="5645" width="9.7109375" style="197" customWidth="1"/>
    <col min="5646" max="5646" width="8.140625" style="197" customWidth="1"/>
    <col min="5647" max="5647" width="11.7109375" style="197" customWidth="1"/>
    <col min="5648" max="5648" width="0.7109375" style="197" customWidth="1"/>
    <col min="5649" max="5888" width="8.85546875" style="197"/>
    <col min="5889" max="5889" width="1.140625" style="197" customWidth="1"/>
    <col min="5890" max="5890" width="2" style="197" customWidth="1"/>
    <col min="5891" max="5891" width="14.85546875" style="197" customWidth="1"/>
    <col min="5892" max="5892" width="11.42578125" style="197" customWidth="1"/>
    <col min="5893" max="5893" width="6" style="197" customWidth="1"/>
    <col min="5894" max="5894" width="8" style="197" customWidth="1"/>
    <col min="5895" max="5895" width="5.7109375" style="197" customWidth="1"/>
    <col min="5896" max="5896" width="20.7109375" style="197" customWidth="1"/>
    <col min="5897" max="5897" width="20.140625" style="197" customWidth="1"/>
    <col min="5898" max="5898" width="19.85546875" style="197" customWidth="1"/>
    <col min="5899" max="5899" width="20.7109375" style="197" customWidth="1"/>
    <col min="5900" max="5900" width="10.140625" style="197" customWidth="1"/>
    <col min="5901" max="5901" width="9.7109375" style="197" customWidth="1"/>
    <col min="5902" max="5902" width="8.140625" style="197" customWidth="1"/>
    <col min="5903" max="5903" width="11.7109375" style="197" customWidth="1"/>
    <col min="5904" max="5904" width="0.7109375" style="197" customWidth="1"/>
    <col min="5905" max="6144" width="8.85546875" style="197"/>
    <col min="6145" max="6145" width="1.140625" style="197" customWidth="1"/>
    <col min="6146" max="6146" width="2" style="197" customWidth="1"/>
    <col min="6147" max="6147" width="14.85546875" style="197" customWidth="1"/>
    <col min="6148" max="6148" width="11.42578125" style="197" customWidth="1"/>
    <col min="6149" max="6149" width="6" style="197" customWidth="1"/>
    <col min="6150" max="6150" width="8" style="197" customWidth="1"/>
    <col min="6151" max="6151" width="5.7109375" style="197" customWidth="1"/>
    <col min="6152" max="6152" width="20.7109375" style="197" customWidth="1"/>
    <col min="6153" max="6153" width="20.140625" style="197" customWidth="1"/>
    <col min="6154" max="6154" width="19.85546875" style="197" customWidth="1"/>
    <col min="6155" max="6155" width="20.7109375" style="197" customWidth="1"/>
    <col min="6156" max="6156" width="10.140625" style="197" customWidth="1"/>
    <col min="6157" max="6157" width="9.7109375" style="197" customWidth="1"/>
    <col min="6158" max="6158" width="8.140625" style="197" customWidth="1"/>
    <col min="6159" max="6159" width="11.7109375" style="197" customWidth="1"/>
    <col min="6160" max="6160" width="0.7109375" style="197" customWidth="1"/>
    <col min="6161" max="6400" width="8.85546875" style="197"/>
    <col min="6401" max="6401" width="1.140625" style="197" customWidth="1"/>
    <col min="6402" max="6402" width="2" style="197" customWidth="1"/>
    <col min="6403" max="6403" width="14.85546875" style="197" customWidth="1"/>
    <col min="6404" max="6404" width="11.42578125" style="197" customWidth="1"/>
    <col min="6405" max="6405" width="6" style="197" customWidth="1"/>
    <col min="6406" max="6406" width="8" style="197" customWidth="1"/>
    <col min="6407" max="6407" width="5.7109375" style="197" customWidth="1"/>
    <col min="6408" max="6408" width="20.7109375" style="197" customWidth="1"/>
    <col min="6409" max="6409" width="20.140625" style="197" customWidth="1"/>
    <col min="6410" max="6410" width="19.85546875" style="197" customWidth="1"/>
    <col min="6411" max="6411" width="20.7109375" style="197" customWidth="1"/>
    <col min="6412" max="6412" width="10.140625" style="197" customWidth="1"/>
    <col min="6413" max="6413" width="9.7109375" style="197" customWidth="1"/>
    <col min="6414" max="6414" width="8.140625" style="197" customWidth="1"/>
    <col min="6415" max="6415" width="11.7109375" style="197" customWidth="1"/>
    <col min="6416" max="6416" width="0.7109375" style="197" customWidth="1"/>
    <col min="6417" max="6656" width="8.85546875" style="197"/>
    <col min="6657" max="6657" width="1.140625" style="197" customWidth="1"/>
    <col min="6658" max="6658" width="2" style="197" customWidth="1"/>
    <col min="6659" max="6659" width="14.85546875" style="197" customWidth="1"/>
    <col min="6660" max="6660" width="11.42578125" style="197" customWidth="1"/>
    <col min="6661" max="6661" width="6" style="197" customWidth="1"/>
    <col min="6662" max="6662" width="8" style="197" customWidth="1"/>
    <col min="6663" max="6663" width="5.7109375" style="197" customWidth="1"/>
    <col min="6664" max="6664" width="20.7109375" style="197" customWidth="1"/>
    <col min="6665" max="6665" width="20.140625" style="197" customWidth="1"/>
    <col min="6666" max="6666" width="19.85546875" style="197" customWidth="1"/>
    <col min="6667" max="6667" width="20.7109375" style="197" customWidth="1"/>
    <col min="6668" max="6668" width="10.140625" style="197" customWidth="1"/>
    <col min="6669" max="6669" width="9.7109375" style="197" customWidth="1"/>
    <col min="6670" max="6670" width="8.140625" style="197" customWidth="1"/>
    <col min="6671" max="6671" width="11.7109375" style="197" customWidth="1"/>
    <col min="6672" max="6672" width="0.7109375" style="197" customWidth="1"/>
    <col min="6673" max="6912" width="8.85546875" style="197"/>
    <col min="6913" max="6913" width="1.140625" style="197" customWidth="1"/>
    <col min="6914" max="6914" width="2" style="197" customWidth="1"/>
    <col min="6915" max="6915" width="14.85546875" style="197" customWidth="1"/>
    <col min="6916" max="6916" width="11.42578125" style="197" customWidth="1"/>
    <col min="6917" max="6917" width="6" style="197" customWidth="1"/>
    <col min="6918" max="6918" width="8" style="197" customWidth="1"/>
    <col min="6919" max="6919" width="5.7109375" style="197" customWidth="1"/>
    <col min="6920" max="6920" width="20.7109375" style="197" customWidth="1"/>
    <col min="6921" max="6921" width="20.140625" style="197" customWidth="1"/>
    <col min="6922" max="6922" width="19.85546875" style="197" customWidth="1"/>
    <col min="6923" max="6923" width="20.7109375" style="197" customWidth="1"/>
    <col min="6924" max="6924" width="10.140625" style="197" customWidth="1"/>
    <col min="6925" max="6925" width="9.7109375" style="197" customWidth="1"/>
    <col min="6926" max="6926" width="8.140625" style="197" customWidth="1"/>
    <col min="6927" max="6927" width="11.7109375" style="197" customWidth="1"/>
    <col min="6928" max="6928" width="0.7109375" style="197" customWidth="1"/>
    <col min="6929" max="7168" width="8.85546875" style="197"/>
    <col min="7169" max="7169" width="1.140625" style="197" customWidth="1"/>
    <col min="7170" max="7170" width="2" style="197" customWidth="1"/>
    <col min="7171" max="7171" width="14.85546875" style="197" customWidth="1"/>
    <col min="7172" max="7172" width="11.42578125" style="197" customWidth="1"/>
    <col min="7173" max="7173" width="6" style="197" customWidth="1"/>
    <col min="7174" max="7174" width="8" style="197" customWidth="1"/>
    <col min="7175" max="7175" width="5.7109375" style="197" customWidth="1"/>
    <col min="7176" max="7176" width="20.7109375" style="197" customWidth="1"/>
    <col min="7177" max="7177" width="20.140625" style="197" customWidth="1"/>
    <col min="7178" max="7178" width="19.85546875" style="197" customWidth="1"/>
    <col min="7179" max="7179" width="20.7109375" style="197" customWidth="1"/>
    <col min="7180" max="7180" width="10.140625" style="197" customWidth="1"/>
    <col min="7181" max="7181" width="9.7109375" style="197" customWidth="1"/>
    <col min="7182" max="7182" width="8.140625" style="197" customWidth="1"/>
    <col min="7183" max="7183" width="11.7109375" style="197" customWidth="1"/>
    <col min="7184" max="7184" width="0.7109375" style="197" customWidth="1"/>
    <col min="7185" max="7424" width="8.85546875" style="197"/>
    <col min="7425" max="7425" width="1.140625" style="197" customWidth="1"/>
    <col min="7426" max="7426" width="2" style="197" customWidth="1"/>
    <col min="7427" max="7427" width="14.85546875" style="197" customWidth="1"/>
    <col min="7428" max="7428" width="11.42578125" style="197" customWidth="1"/>
    <col min="7429" max="7429" width="6" style="197" customWidth="1"/>
    <col min="7430" max="7430" width="8" style="197" customWidth="1"/>
    <col min="7431" max="7431" width="5.7109375" style="197" customWidth="1"/>
    <col min="7432" max="7432" width="20.7109375" style="197" customWidth="1"/>
    <col min="7433" max="7433" width="20.140625" style="197" customWidth="1"/>
    <col min="7434" max="7434" width="19.85546875" style="197" customWidth="1"/>
    <col min="7435" max="7435" width="20.7109375" style="197" customWidth="1"/>
    <col min="7436" max="7436" width="10.140625" style="197" customWidth="1"/>
    <col min="7437" max="7437" width="9.7109375" style="197" customWidth="1"/>
    <col min="7438" max="7438" width="8.140625" style="197" customWidth="1"/>
    <col min="7439" max="7439" width="11.7109375" style="197" customWidth="1"/>
    <col min="7440" max="7440" width="0.7109375" style="197" customWidth="1"/>
    <col min="7441" max="7680" width="8.85546875" style="197"/>
    <col min="7681" max="7681" width="1.140625" style="197" customWidth="1"/>
    <col min="7682" max="7682" width="2" style="197" customWidth="1"/>
    <col min="7683" max="7683" width="14.85546875" style="197" customWidth="1"/>
    <col min="7684" max="7684" width="11.42578125" style="197" customWidth="1"/>
    <col min="7685" max="7685" width="6" style="197" customWidth="1"/>
    <col min="7686" max="7686" width="8" style="197" customWidth="1"/>
    <col min="7687" max="7687" width="5.7109375" style="197" customWidth="1"/>
    <col min="7688" max="7688" width="20.7109375" style="197" customWidth="1"/>
    <col min="7689" max="7689" width="20.140625" style="197" customWidth="1"/>
    <col min="7690" max="7690" width="19.85546875" style="197" customWidth="1"/>
    <col min="7691" max="7691" width="20.7109375" style="197" customWidth="1"/>
    <col min="7692" max="7692" width="10.140625" style="197" customWidth="1"/>
    <col min="7693" max="7693" width="9.7109375" style="197" customWidth="1"/>
    <col min="7694" max="7694" width="8.140625" style="197" customWidth="1"/>
    <col min="7695" max="7695" width="11.7109375" style="197" customWidth="1"/>
    <col min="7696" max="7696" width="0.7109375" style="197" customWidth="1"/>
    <col min="7697" max="7936" width="8.85546875" style="197"/>
    <col min="7937" max="7937" width="1.140625" style="197" customWidth="1"/>
    <col min="7938" max="7938" width="2" style="197" customWidth="1"/>
    <col min="7939" max="7939" width="14.85546875" style="197" customWidth="1"/>
    <col min="7940" max="7940" width="11.42578125" style="197" customWidth="1"/>
    <col min="7941" max="7941" width="6" style="197" customWidth="1"/>
    <col min="7942" max="7942" width="8" style="197" customWidth="1"/>
    <col min="7943" max="7943" width="5.7109375" style="197" customWidth="1"/>
    <col min="7944" max="7944" width="20.7109375" style="197" customWidth="1"/>
    <col min="7945" max="7945" width="20.140625" style="197" customWidth="1"/>
    <col min="7946" max="7946" width="19.85546875" style="197" customWidth="1"/>
    <col min="7947" max="7947" width="20.7109375" style="197" customWidth="1"/>
    <col min="7948" max="7948" width="10.140625" style="197" customWidth="1"/>
    <col min="7949" max="7949" width="9.7109375" style="197" customWidth="1"/>
    <col min="7950" max="7950" width="8.140625" style="197" customWidth="1"/>
    <col min="7951" max="7951" width="11.7109375" style="197" customWidth="1"/>
    <col min="7952" max="7952" width="0.7109375" style="197" customWidth="1"/>
    <col min="7953" max="8192" width="8.85546875" style="197"/>
    <col min="8193" max="8193" width="1.140625" style="197" customWidth="1"/>
    <col min="8194" max="8194" width="2" style="197" customWidth="1"/>
    <col min="8195" max="8195" width="14.85546875" style="197" customWidth="1"/>
    <col min="8196" max="8196" width="11.42578125" style="197" customWidth="1"/>
    <col min="8197" max="8197" width="6" style="197" customWidth="1"/>
    <col min="8198" max="8198" width="8" style="197" customWidth="1"/>
    <col min="8199" max="8199" width="5.7109375" style="197" customWidth="1"/>
    <col min="8200" max="8200" width="20.7109375" style="197" customWidth="1"/>
    <col min="8201" max="8201" width="20.140625" style="197" customWidth="1"/>
    <col min="8202" max="8202" width="19.85546875" style="197" customWidth="1"/>
    <col min="8203" max="8203" width="20.7109375" style="197" customWidth="1"/>
    <col min="8204" max="8204" width="10.140625" style="197" customWidth="1"/>
    <col min="8205" max="8205" width="9.7109375" style="197" customWidth="1"/>
    <col min="8206" max="8206" width="8.140625" style="197" customWidth="1"/>
    <col min="8207" max="8207" width="11.7109375" style="197" customWidth="1"/>
    <col min="8208" max="8208" width="0.7109375" style="197" customWidth="1"/>
    <col min="8209" max="8448" width="8.85546875" style="197"/>
    <col min="8449" max="8449" width="1.140625" style="197" customWidth="1"/>
    <col min="8450" max="8450" width="2" style="197" customWidth="1"/>
    <col min="8451" max="8451" width="14.85546875" style="197" customWidth="1"/>
    <col min="8452" max="8452" width="11.42578125" style="197" customWidth="1"/>
    <col min="8453" max="8453" width="6" style="197" customWidth="1"/>
    <col min="8454" max="8454" width="8" style="197" customWidth="1"/>
    <col min="8455" max="8455" width="5.7109375" style="197" customWidth="1"/>
    <col min="8456" max="8456" width="20.7109375" style="197" customWidth="1"/>
    <col min="8457" max="8457" width="20.140625" style="197" customWidth="1"/>
    <col min="8458" max="8458" width="19.85546875" style="197" customWidth="1"/>
    <col min="8459" max="8459" width="20.7109375" style="197" customWidth="1"/>
    <col min="8460" max="8460" width="10.140625" style="197" customWidth="1"/>
    <col min="8461" max="8461" width="9.7109375" style="197" customWidth="1"/>
    <col min="8462" max="8462" width="8.140625" style="197" customWidth="1"/>
    <col min="8463" max="8463" width="11.7109375" style="197" customWidth="1"/>
    <col min="8464" max="8464" width="0.7109375" style="197" customWidth="1"/>
    <col min="8465" max="8704" width="8.85546875" style="197"/>
    <col min="8705" max="8705" width="1.140625" style="197" customWidth="1"/>
    <col min="8706" max="8706" width="2" style="197" customWidth="1"/>
    <col min="8707" max="8707" width="14.85546875" style="197" customWidth="1"/>
    <col min="8708" max="8708" width="11.42578125" style="197" customWidth="1"/>
    <col min="8709" max="8709" width="6" style="197" customWidth="1"/>
    <col min="8710" max="8710" width="8" style="197" customWidth="1"/>
    <col min="8711" max="8711" width="5.7109375" style="197" customWidth="1"/>
    <col min="8712" max="8712" width="20.7109375" style="197" customWidth="1"/>
    <col min="8713" max="8713" width="20.140625" style="197" customWidth="1"/>
    <col min="8714" max="8714" width="19.85546875" style="197" customWidth="1"/>
    <col min="8715" max="8715" width="20.7109375" style="197" customWidth="1"/>
    <col min="8716" max="8716" width="10.140625" style="197" customWidth="1"/>
    <col min="8717" max="8717" width="9.7109375" style="197" customWidth="1"/>
    <col min="8718" max="8718" width="8.140625" style="197" customWidth="1"/>
    <col min="8719" max="8719" width="11.7109375" style="197" customWidth="1"/>
    <col min="8720" max="8720" width="0.7109375" style="197" customWidth="1"/>
    <col min="8721" max="8960" width="8.85546875" style="197"/>
    <col min="8961" max="8961" width="1.140625" style="197" customWidth="1"/>
    <col min="8962" max="8962" width="2" style="197" customWidth="1"/>
    <col min="8963" max="8963" width="14.85546875" style="197" customWidth="1"/>
    <col min="8964" max="8964" width="11.42578125" style="197" customWidth="1"/>
    <col min="8965" max="8965" width="6" style="197" customWidth="1"/>
    <col min="8966" max="8966" width="8" style="197" customWidth="1"/>
    <col min="8967" max="8967" width="5.7109375" style="197" customWidth="1"/>
    <col min="8968" max="8968" width="20.7109375" style="197" customWidth="1"/>
    <col min="8969" max="8969" width="20.140625" style="197" customWidth="1"/>
    <col min="8970" max="8970" width="19.85546875" style="197" customWidth="1"/>
    <col min="8971" max="8971" width="20.7109375" style="197" customWidth="1"/>
    <col min="8972" max="8972" width="10.140625" style="197" customWidth="1"/>
    <col min="8973" max="8973" width="9.7109375" style="197" customWidth="1"/>
    <col min="8974" max="8974" width="8.140625" style="197" customWidth="1"/>
    <col min="8975" max="8975" width="11.7109375" style="197" customWidth="1"/>
    <col min="8976" max="8976" width="0.7109375" style="197" customWidth="1"/>
    <col min="8977" max="9216" width="8.85546875" style="197"/>
    <col min="9217" max="9217" width="1.140625" style="197" customWidth="1"/>
    <col min="9218" max="9218" width="2" style="197" customWidth="1"/>
    <col min="9219" max="9219" width="14.85546875" style="197" customWidth="1"/>
    <col min="9220" max="9220" width="11.42578125" style="197" customWidth="1"/>
    <col min="9221" max="9221" width="6" style="197" customWidth="1"/>
    <col min="9222" max="9222" width="8" style="197" customWidth="1"/>
    <col min="9223" max="9223" width="5.7109375" style="197" customWidth="1"/>
    <col min="9224" max="9224" width="20.7109375" style="197" customWidth="1"/>
    <col min="9225" max="9225" width="20.140625" style="197" customWidth="1"/>
    <col min="9226" max="9226" width="19.85546875" style="197" customWidth="1"/>
    <col min="9227" max="9227" width="20.7109375" style="197" customWidth="1"/>
    <col min="9228" max="9228" width="10.140625" style="197" customWidth="1"/>
    <col min="9229" max="9229" width="9.7109375" style="197" customWidth="1"/>
    <col min="9230" max="9230" width="8.140625" style="197" customWidth="1"/>
    <col min="9231" max="9231" width="11.7109375" style="197" customWidth="1"/>
    <col min="9232" max="9232" width="0.7109375" style="197" customWidth="1"/>
    <col min="9233" max="9472" width="8.85546875" style="197"/>
    <col min="9473" max="9473" width="1.140625" style="197" customWidth="1"/>
    <col min="9474" max="9474" width="2" style="197" customWidth="1"/>
    <col min="9475" max="9475" width="14.85546875" style="197" customWidth="1"/>
    <col min="9476" max="9476" width="11.42578125" style="197" customWidth="1"/>
    <col min="9477" max="9477" width="6" style="197" customWidth="1"/>
    <col min="9478" max="9478" width="8" style="197" customWidth="1"/>
    <col min="9479" max="9479" width="5.7109375" style="197" customWidth="1"/>
    <col min="9480" max="9480" width="20.7109375" style="197" customWidth="1"/>
    <col min="9481" max="9481" width="20.140625" style="197" customWidth="1"/>
    <col min="9482" max="9482" width="19.85546875" style="197" customWidth="1"/>
    <col min="9483" max="9483" width="20.7109375" style="197" customWidth="1"/>
    <col min="9484" max="9484" width="10.140625" style="197" customWidth="1"/>
    <col min="9485" max="9485" width="9.7109375" style="197" customWidth="1"/>
    <col min="9486" max="9486" width="8.140625" style="197" customWidth="1"/>
    <col min="9487" max="9487" width="11.7109375" style="197" customWidth="1"/>
    <col min="9488" max="9488" width="0.7109375" style="197" customWidth="1"/>
    <col min="9489" max="9728" width="8.85546875" style="197"/>
    <col min="9729" max="9729" width="1.140625" style="197" customWidth="1"/>
    <col min="9730" max="9730" width="2" style="197" customWidth="1"/>
    <col min="9731" max="9731" width="14.85546875" style="197" customWidth="1"/>
    <col min="9732" max="9732" width="11.42578125" style="197" customWidth="1"/>
    <col min="9733" max="9733" width="6" style="197" customWidth="1"/>
    <col min="9734" max="9734" width="8" style="197" customWidth="1"/>
    <col min="9735" max="9735" width="5.7109375" style="197" customWidth="1"/>
    <col min="9736" max="9736" width="20.7109375" style="197" customWidth="1"/>
    <col min="9737" max="9737" width="20.140625" style="197" customWidth="1"/>
    <col min="9738" max="9738" width="19.85546875" style="197" customWidth="1"/>
    <col min="9739" max="9739" width="20.7109375" style="197" customWidth="1"/>
    <col min="9740" max="9740" width="10.140625" style="197" customWidth="1"/>
    <col min="9741" max="9741" width="9.7109375" style="197" customWidth="1"/>
    <col min="9742" max="9742" width="8.140625" style="197" customWidth="1"/>
    <col min="9743" max="9743" width="11.7109375" style="197" customWidth="1"/>
    <col min="9744" max="9744" width="0.7109375" style="197" customWidth="1"/>
    <col min="9745" max="9984" width="8.85546875" style="197"/>
    <col min="9985" max="9985" width="1.140625" style="197" customWidth="1"/>
    <col min="9986" max="9986" width="2" style="197" customWidth="1"/>
    <col min="9987" max="9987" width="14.85546875" style="197" customWidth="1"/>
    <col min="9988" max="9988" width="11.42578125" style="197" customWidth="1"/>
    <col min="9989" max="9989" width="6" style="197" customWidth="1"/>
    <col min="9990" max="9990" width="8" style="197" customWidth="1"/>
    <col min="9991" max="9991" width="5.7109375" style="197" customWidth="1"/>
    <col min="9992" max="9992" width="20.7109375" style="197" customWidth="1"/>
    <col min="9993" max="9993" width="20.140625" style="197" customWidth="1"/>
    <col min="9994" max="9994" width="19.85546875" style="197" customWidth="1"/>
    <col min="9995" max="9995" width="20.7109375" style="197" customWidth="1"/>
    <col min="9996" max="9996" width="10.140625" style="197" customWidth="1"/>
    <col min="9997" max="9997" width="9.7109375" style="197" customWidth="1"/>
    <col min="9998" max="9998" width="8.140625" style="197" customWidth="1"/>
    <col min="9999" max="9999" width="11.7109375" style="197" customWidth="1"/>
    <col min="10000" max="10000" width="0.7109375" style="197" customWidth="1"/>
    <col min="10001" max="10240" width="8.85546875" style="197"/>
    <col min="10241" max="10241" width="1.140625" style="197" customWidth="1"/>
    <col min="10242" max="10242" width="2" style="197" customWidth="1"/>
    <col min="10243" max="10243" width="14.85546875" style="197" customWidth="1"/>
    <col min="10244" max="10244" width="11.42578125" style="197" customWidth="1"/>
    <col min="10245" max="10245" width="6" style="197" customWidth="1"/>
    <col min="10246" max="10246" width="8" style="197" customWidth="1"/>
    <col min="10247" max="10247" width="5.7109375" style="197" customWidth="1"/>
    <col min="10248" max="10248" width="20.7109375" style="197" customWidth="1"/>
    <col min="10249" max="10249" width="20.140625" style="197" customWidth="1"/>
    <col min="10250" max="10250" width="19.85546875" style="197" customWidth="1"/>
    <col min="10251" max="10251" width="20.7109375" style="197" customWidth="1"/>
    <col min="10252" max="10252" width="10.140625" style="197" customWidth="1"/>
    <col min="10253" max="10253" width="9.7109375" style="197" customWidth="1"/>
    <col min="10254" max="10254" width="8.140625" style="197" customWidth="1"/>
    <col min="10255" max="10255" width="11.7109375" style="197" customWidth="1"/>
    <col min="10256" max="10256" width="0.7109375" style="197" customWidth="1"/>
    <col min="10257" max="10496" width="8.85546875" style="197"/>
    <col min="10497" max="10497" width="1.140625" style="197" customWidth="1"/>
    <col min="10498" max="10498" width="2" style="197" customWidth="1"/>
    <col min="10499" max="10499" width="14.85546875" style="197" customWidth="1"/>
    <col min="10500" max="10500" width="11.42578125" style="197" customWidth="1"/>
    <col min="10501" max="10501" width="6" style="197" customWidth="1"/>
    <col min="10502" max="10502" width="8" style="197" customWidth="1"/>
    <col min="10503" max="10503" width="5.7109375" style="197" customWidth="1"/>
    <col min="10504" max="10504" width="20.7109375" style="197" customWidth="1"/>
    <col min="10505" max="10505" width="20.140625" style="197" customWidth="1"/>
    <col min="10506" max="10506" width="19.85546875" style="197" customWidth="1"/>
    <col min="10507" max="10507" width="20.7109375" style="197" customWidth="1"/>
    <col min="10508" max="10508" width="10.140625" style="197" customWidth="1"/>
    <col min="10509" max="10509" width="9.7109375" style="197" customWidth="1"/>
    <col min="10510" max="10510" width="8.140625" style="197" customWidth="1"/>
    <col min="10511" max="10511" width="11.7109375" style="197" customWidth="1"/>
    <col min="10512" max="10512" width="0.7109375" style="197" customWidth="1"/>
    <col min="10513" max="10752" width="8.85546875" style="197"/>
    <col min="10753" max="10753" width="1.140625" style="197" customWidth="1"/>
    <col min="10754" max="10754" width="2" style="197" customWidth="1"/>
    <col min="10755" max="10755" width="14.85546875" style="197" customWidth="1"/>
    <col min="10756" max="10756" width="11.42578125" style="197" customWidth="1"/>
    <col min="10757" max="10757" width="6" style="197" customWidth="1"/>
    <col min="10758" max="10758" width="8" style="197" customWidth="1"/>
    <col min="10759" max="10759" width="5.7109375" style="197" customWidth="1"/>
    <col min="10760" max="10760" width="20.7109375" style="197" customWidth="1"/>
    <col min="10761" max="10761" width="20.140625" style="197" customWidth="1"/>
    <col min="10762" max="10762" width="19.85546875" style="197" customWidth="1"/>
    <col min="10763" max="10763" width="20.7109375" style="197" customWidth="1"/>
    <col min="10764" max="10764" width="10.140625" style="197" customWidth="1"/>
    <col min="10765" max="10765" width="9.7109375" style="197" customWidth="1"/>
    <col min="10766" max="10766" width="8.140625" style="197" customWidth="1"/>
    <col min="10767" max="10767" width="11.7109375" style="197" customWidth="1"/>
    <col min="10768" max="10768" width="0.7109375" style="197" customWidth="1"/>
    <col min="10769" max="11008" width="8.85546875" style="197"/>
    <col min="11009" max="11009" width="1.140625" style="197" customWidth="1"/>
    <col min="11010" max="11010" width="2" style="197" customWidth="1"/>
    <col min="11011" max="11011" width="14.85546875" style="197" customWidth="1"/>
    <col min="11012" max="11012" width="11.42578125" style="197" customWidth="1"/>
    <col min="11013" max="11013" width="6" style="197" customWidth="1"/>
    <col min="11014" max="11014" width="8" style="197" customWidth="1"/>
    <col min="11015" max="11015" width="5.7109375" style="197" customWidth="1"/>
    <col min="11016" max="11016" width="20.7109375" style="197" customWidth="1"/>
    <col min="11017" max="11017" width="20.140625" style="197" customWidth="1"/>
    <col min="11018" max="11018" width="19.85546875" style="197" customWidth="1"/>
    <col min="11019" max="11019" width="20.7109375" style="197" customWidth="1"/>
    <col min="11020" max="11020" width="10.140625" style="197" customWidth="1"/>
    <col min="11021" max="11021" width="9.7109375" style="197" customWidth="1"/>
    <col min="11022" max="11022" width="8.140625" style="197" customWidth="1"/>
    <col min="11023" max="11023" width="11.7109375" style="197" customWidth="1"/>
    <col min="11024" max="11024" width="0.7109375" style="197" customWidth="1"/>
    <col min="11025" max="11264" width="8.85546875" style="197"/>
    <col min="11265" max="11265" width="1.140625" style="197" customWidth="1"/>
    <col min="11266" max="11266" width="2" style="197" customWidth="1"/>
    <col min="11267" max="11267" width="14.85546875" style="197" customWidth="1"/>
    <col min="11268" max="11268" width="11.42578125" style="197" customWidth="1"/>
    <col min="11269" max="11269" width="6" style="197" customWidth="1"/>
    <col min="11270" max="11270" width="8" style="197" customWidth="1"/>
    <col min="11271" max="11271" width="5.7109375" style="197" customWidth="1"/>
    <col min="11272" max="11272" width="20.7109375" style="197" customWidth="1"/>
    <col min="11273" max="11273" width="20.140625" style="197" customWidth="1"/>
    <col min="11274" max="11274" width="19.85546875" style="197" customWidth="1"/>
    <col min="11275" max="11275" width="20.7109375" style="197" customWidth="1"/>
    <col min="11276" max="11276" width="10.140625" style="197" customWidth="1"/>
    <col min="11277" max="11277" width="9.7109375" style="197" customWidth="1"/>
    <col min="11278" max="11278" width="8.140625" style="197" customWidth="1"/>
    <col min="11279" max="11279" width="11.7109375" style="197" customWidth="1"/>
    <col min="11280" max="11280" width="0.7109375" style="197" customWidth="1"/>
    <col min="11281" max="11520" width="8.85546875" style="197"/>
    <col min="11521" max="11521" width="1.140625" style="197" customWidth="1"/>
    <col min="11522" max="11522" width="2" style="197" customWidth="1"/>
    <col min="11523" max="11523" width="14.85546875" style="197" customWidth="1"/>
    <col min="11524" max="11524" width="11.42578125" style="197" customWidth="1"/>
    <col min="11525" max="11525" width="6" style="197" customWidth="1"/>
    <col min="11526" max="11526" width="8" style="197" customWidth="1"/>
    <col min="11527" max="11527" width="5.7109375" style="197" customWidth="1"/>
    <col min="11528" max="11528" width="20.7109375" style="197" customWidth="1"/>
    <col min="11529" max="11529" width="20.140625" style="197" customWidth="1"/>
    <col min="11530" max="11530" width="19.85546875" style="197" customWidth="1"/>
    <col min="11531" max="11531" width="20.7109375" style="197" customWidth="1"/>
    <col min="11532" max="11532" width="10.140625" style="197" customWidth="1"/>
    <col min="11533" max="11533" width="9.7109375" style="197" customWidth="1"/>
    <col min="11534" max="11534" width="8.140625" style="197" customWidth="1"/>
    <col min="11535" max="11535" width="11.7109375" style="197" customWidth="1"/>
    <col min="11536" max="11536" width="0.7109375" style="197" customWidth="1"/>
    <col min="11537" max="11776" width="8.85546875" style="197"/>
    <col min="11777" max="11777" width="1.140625" style="197" customWidth="1"/>
    <col min="11778" max="11778" width="2" style="197" customWidth="1"/>
    <col min="11779" max="11779" width="14.85546875" style="197" customWidth="1"/>
    <col min="11780" max="11780" width="11.42578125" style="197" customWidth="1"/>
    <col min="11781" max="11781" width="6" style="197" customWidth="1"/>
    <col min="11782" max="11782" width="8" style="197" customWidth="1"/>
    <col min="11783" max="11783" width="5.7109375" style="197" customWidth="1"/>
    <col min="11784" max="11784" width="20.7109375" style="197" customWidth="1"/>
    <col min="11785" max="11785" width="20.140625" style="197" customWidth="1"/>
    <col min="11786" max="11786" width="19.85546875" style="197" customWidth="1"/>
    <col min="11787" max="11787" width="20.7109375" style="197" customWidth="1"/>
    <col min="11788" max="11788" width="10.140625" style="197" customWidth="1"/>
    <col min="11789" max="11789" width="9.7109375" style="197" customWidth="1"/>
    <col min="11790" max="11790" width="8.140625" style="197" customWidth="1"/>
    <col min="11791" max="11791" width="11.7109375" style="197" customWidth="1"/>
    <col min="11792" max="11792" width="0.7109375" style="197" customWidth="1"/>
    <col min="11793" max="12032" width="8.85546875" style="197"/>
    <col min="12033" max="12033" width="1.140625" style="197" customWidth="1"/>
    <col min="12034" max="12034" width="2" style="197" customWidth="1"/>
    <col min="12035" max="12035" width="14.85546875" style="197" customWidth="1"/>
    <col min="12036" max="12036" width="11.42578125" style="197" customWidth="1"/>
    <col min="12037" max="12037" width="6" style="197" customWidth="1"/>
    <col min="12038" max="12038" width="8" style="197" customWidth="1"/>
    <col min="12039" max="12039" width="5.7109375" style="197" customWidth="1"/>
    <col min="12040" max="12040" width="20.7109375" style="197" customWidth="1"/>
    <col min="12041" max="12041" width="20.140625" style="197" customWidth="1"/>
    <col min="12042" max="12042" width="19.85546875" style="197" customWidth="1"/>
    <col min="12043" max="12043" width="20.7109375" style="197" customWidth="1"/>
    <col min="12044" max="12044" width="10.140625" style="197" customWidth="1"/>
    <col min="12045" max="12045" width="9.7109375" style="197" customWidth="1"/>
    <col min="12046" max="12046" width="8.140625" style="197" customWidth="1"/>
    <col min="12047" max="12047" width="11.7109375" style="197" customWidth="1"/>
    <col min="12048" max="12048" width="0.7109375" style="197" customWidth="1"/>
    <col min="12049" max="12288" width="8.85546875" style="197"/>
    <col min="12289" max="12289" width="1.140625" style="197" customWidth="1"/>
    <col min="12290" max="12290" width="2" style="197" customWidth="1"/>
    <col min="12291" max="12291" width="14.85546875" style="197" customWidth="1"/>
    <col min="12292" max="12292" width="11.42578125" style="197" customWidth="1"/>
    <col min="12293" max="12293" width="6" style="197" customWidth="1"/>
    <col min="12294" max="12294" width="8" style="197" customWidth="1"/>
    <col min="12295" max="12295" width="5.7109375" style="197" customWidth="1"/>
    <col min="12296" max="12296" width="20.7109375" style="197" customWidth="1"/>
    <col min="12297" max="12297" width="20.140625" style="197" customWidth="1"/>
    <col min="12298" max="12298" width="19.85546875" style="197" customWidth="1"/>
    <col min="12299" max="12299" width="20.7109375" style="197" customWidth="1"/>
    <col min="12300" max="12300" width="10.140625" style="197" customWidth="1"/>
    <col min="12301" max="12301" width="9.7109375" style="197" customWidth="1"/>
    <col min="12302" max="12302" width="8.140625" style="197" customWidth="1"/>
    <col min="12303" max="12303" width="11.7109375" style="197" customWidth="1"/>
    <col min="12304" max="12304" width="0.7109375" style="197" customWidth="1"/>
    <col min="12305" max="12544" width="8.85546875" style="197"/>
    <col min="12545" max="12545" width="1.140625" style="197" customWidth="1"/>
    <col min="12546" max="12546" width="2" style="197" customWidth="1"/>
    <col min="12547" max="12547" width="14.85546875" style="197" customWidth="1"/>
    <col min="12548" max="12548" width="11.42578125" style="197" customWidth="1"/>
    <col min="12549" max="12549" width="6" style="197" customWidth="1"/>
    <col min="12550" max="12550" width="8" style="197" customWidth="1"/>
    <col min="12551" max="12551" width="5.7109375" style="197" customWidth="1"/>
    <col min="12552" max="12552" width="20.7109375" style="197" customWidth="1"/>
    <col min="12553" max="12553" width="20.140625" style="197" customWidth="1"/>
    <col min="12554" max="12554" width="19.85546875" style="197" customWidth="1"/>
    <col min="12555" max="12555" width="20.7109375" style="197" customWidth="1"/>
    <col min="12556" max="12556" width="10.140625" style="197" customWidth="1"/>
    <col min="12557" max="12557" width="9.7109375" style="197" customWidth="1"/>
    <col min="12558" max="12558" width="8.140625" style="197" customWidth="1"/>
    <col min="12559" max="12559" width="11.7109375" style="197" customWidth="1"/>
    <col min="12560" max="12560" width="0.7109375" style="197" customWidth="1"/>
    <col min="12561" max="12800" width="8.85546875" style="197"/>
    <col min="12801" max="12801" width="1.140625" style="197" customWidth="1"/>
    <col min="12802" max="12802" width="2" style="197" customWidth="1"/>
    <col min="12803" max="12803" width="14.85546875" style="197" customWidth="1"/>
    <col min="12804" max="12804" width="11.42578125" style="197" customWidth="1"/>
    <col min="12805" max="12805" width="6" style="197" customWidth="1"/>
    <col min="12806" max="12806" width="8" style="197" customWidth="1"/>
    <col min="12807" max="12807" width="5.7109375" style="197" customWidth="1"/>
    <col min="12808" max="12808" width="20.7109375" style="197" customWidth="1"/>
    <col min="12809" max="12809" width="20.140625" style="197" customWidth="1"/>
    <col min="12810" max="12810" width="19.85546875" style="197" customWidth="1"/>
    <col min="12811" max="12811" width="20.7109375" style="197" customWidth="1"/>
    <col min="12812" max="12812" width="10.140625" style="197" customWidth="1"/>
    <col min="12813" max="12813" width="9.7109375" style="197" customWidth="1"/>
    <col min="12814" max="12814" width="8.140625" style="197" customWidth="1"/>
    <col min="12815" max="12815" width="11.7109375" style="197" customWidth="1"/>
    <col min="12816" max="12816" width="0.7109375" style="197" customWidth="1"/>
    <col min="12817" max="13056" width="8.85546875" style="197"/>
    <col min="13057" max="13057" width="1.140625" style="197" customWidth="1"/>
    <col min="13058" max="13058" width="2" style="197" customWidth="1"/>
    <col min="13059" max="13059" width="14.85546875" style="197" customWidth="1"/>
    <col min="13060" max="13060" width="11.42578125" style="197" customWidth="1"/>
    <col min="13061" max="13061" width="6" style="197" customWidth="1"/>
    <col min="13062" max="13062" width="8" style="197" customWidth="1"/>
    <col min="13063" max="13063" width="5.7109375" style="197" customWidth="1"/>
    <col min="13064" max="13064" width="20.7109375" style="197" customWidth="1"/>
    <col min="13065" max="13065" width="20.140625" style="197" customWidth="1"/>
    <col min="13066" max="13066" width="19.85546875" style="197" customWidth="1"/>
    <col min="13067" max="13067" width="20.7109375" style="197" customWidth="1"/>
    <col min="13068" max="13068" width="10.140625" style="197" customWidth="1"/>
    <col min="13069" max="13069" width="9.7109375" style="197" customWidth="1"/>
    <col min="13070" max="13070" width="8.140625" style="197" customWidth="1"/>
    <col min="13071" max="13071" width="11.7109375" style="197" customWidth="1"/>
    <col min="13072" max="13072" width="0.7109375" style="197" customWidth="1"/>
    <col min="13073" max="13312" width="8.85546875" style="197"/>
    <col min="13313" max="13313" width="1.140625" style="197" customWidth="1"/>
    <col min="13314" max="13314" width="2" style="197" customWidth="1"/>
    <col min="13315" max="13315" width="14.85546875" style="197" customWidth="1"/>
    <col min="13316" max="13316" width="11.42578125" style="197" customWidth="1"/>
    <col min="13317" max="13317" width="6" style="197" customWidth="1"/>
    <col min="13318" max="13318" width="8" style="197" customWidth="1"/>
    <col min="13319" max="13319" width="5.7109375" style="197" customWidth="1"/>
    <col min="13320" max="13320" width="20.7109375" style="197" customWidth="1"/>
    <col min="13321" max="13321" width="20.140625" style="197" customWidth="1"/>
    <col min="13322" max="13322" width="19.85546875" style="197" customWidth="1"/>
    <col min="13323" max="13323" width="20.7109375" style="197" customWidth="1"/>
    <col min="13324" max="13324" width="10.140625" style="197" customWidth="1"/>
    <col min="13325" max="13325" width="9.7109375" style="197" customWidth="1"/>
    <col min="13326" max="13326" width="8.140625" style="197" customWidth="1"/>
    <col min="13327" max="13327" width="11.7109375" style="197" customWidth="1"/>
    <col min="13328" max="13328" width="0.7109375" style="197" customWidth="1"/>
    <col min="13329" max="13568" width="8.85546875" style="197"/>
    <col min="13569" max="13569" width="1.140625" style="197" customWidth="1"/>
    <col min="13570" max="13570" width="2" style="197" customWidth="1"/>
    <col min="13571" max="13571" width="14.85546875" style="197" customWidth="1"/>
    <col min="13572" max="13572" width="11.42578125" style="197" customWidth="1"/>
    <col min="13573" max="13573" width="6" style="197" customWidth="1"/>
    <col min="13574" max="13574" width="8" style="197" customWidth="1"/>
    <col min="13575" max="13575" width="5.7109375" style="197" customWidth="1"/>
    <col min="13576" max="13576" width="20.7109375" style="197" customWidth="1"/>
    <col min="13577" max="13577" width="20.140625" style="197" customWidth="1"/>
    <col min="13578" max="13578" width="19.85546875" style="197" customWidth="1"/>
    <col min="13579" max="13579" width="20.7109375" style="197" customWidth="1"/>
    <col min="13580" max="13580" width="10.140625" style="197" customWidth="1"/>
    <col min="13581" max="13581" width="9.7109375" style="197" customWidth="1"/>
    <col min="13582" max="13582" width="8.140625" style="197" customWidth="1"/>
    <col min="13583" max="13583" width="11.7109375" style="197" customWidth="1"/>
    <col min="13584" max="13584" width="0.7109375" style="197" customWidth="1"/>
    <col min="13585" max="13824" width="8.85546875" style="197"/>
    <col min="13825" max="13825" width="1.140625" style="197" customWidth="1"/>
    <col min="13826" max="13826" width="2" style="197" customWidth="1"/>
    <col min="13827" max="13827" width="14.85546875" style="197" customWidth="1"/>
    <col min="13828" max="13828" width="11.42578125" style="197" customWidth="1"/>
    <col min="13829" max="13829" width="6" style="197" customWidth="1"/>
    <col min="13830" max="13830" width="8" style="197" customWidth="1"/>
    <col min="13831" max="13831" width="5.7109375" style="197" customWidth="1"/>
    <col min="13832" max="13832" width="20.7109375" style="197" customWidth="1"/>
    <col min="13833" max="13833" width="20.140625" style="197" customWidth="1"/>
    <col min="13834" max="13834" width="19.85546875" style="197" customWidth="1"/>
    <col min="13835" max="13835" width="20.7109375" style="197" customWidth="1"/>
    <col min="13836" max="13836" width="10.140625" style="197" customWidth="1"/>
    <col min="13837" max="13837" width="9.7109375" style="197" customWidth="1"/>
    <col min="13838" max="13838" width="8.140625" style="197" customWidth="1"/>
    <col min="13839" max="13839" width="11.7109375" style="197" customWidth="1"/>
    <col min="13840" max="13840" width="0.7109375" style="197" customWidth="1"/>
    <col min="13841" max="14080" width="8.85546875" style="197"/>
    <col min="14081" max="14081" width="1.140625" style="197" customWidth="1"/>
    <col min="14082" max="14082" width="2" style="197" customWidth="1"/>
    <col min="14083" max="14083" width="14.85546875" style="197" customWidth="1"/>
    <col min="14084" max="14084" width="11.42578125" style="197" customWidth="1"/>
    <col min="14085" max="14085" width="6" style="197" customWidth="1"/>
    <col min="14086" max="14086" width="8" style="197" customWidth="1"/>
    <col min="14087" max="14087" width="5.7109375" style="197" customWidth="1"/>
    <col min="14088" max="14088" width="20.7109375" style="197" customWidth="1"/>
    <col min="14089" max="14089" width="20.140625" style="197" customWidth="1"/>
    <col min="14090" max="14090" width="19.85546875" style="197" customWidth="1"/>
    <col min="14091" max="14091" width="20.7109375" style="197" customWidth="1"/>
    <col min="14092" max="14092" width="10.140625" style="197" customWidth="1"/>
    <col min="14093" max="14093" width="9.7109375" style="197" customWidth="1"/>
    <col min="14094" max="14094" width="8.140625" style="197" customWidth="1"/>
    <col min="14095" max="14095" width="11.7109375" style="197" customWidth="1"/>
    <col min="14096" max="14096" width="0.7109375" style="197" customWidth="1"/>
    <col min="14097" max="14336" width="8.85546875" style="197"/>
    <col min="14337" max="14337" width="1.140625" style="197" customWidth="1"/>
    <col min="14338" max="14338" width="2" style="197" customWidth="1"/>
    <col min="14339" max="14339" width="14.85546875" style="197" customWidth="1"/>
    <col min="14340" max="14340" width="11.42578125" style="197" customWidth="1"/>
    <col min="14341" max="14341" width="6" style="197" customWidth="1"/>
    <col min="14342" max="14342" width="8" style="197" customWidth="1"/>
    <col min="14343" max="14343" width="5.7109375" style="197" customWidth="1"/>
    <col min="14344" max="14344" width="20.7109375" style="197" customWidth="1"/>
    <col min="14345" max="14345" width="20.140625" style="197" customWidth="1"/>
    <col min="14346" max="14346" width="19.85546875" style="197" customWidth="1"/>
    <col min="14347" max="14347" width="20.7109375" style="197" customWidth="1"/>
    <col min="14348" max="14348" width="10.140625" style="197" customWidth="1"/>
    <col min="14349" max="14349" width="9.7109375" style="197" customWidth="1"/>
    <col min="14350" max="14350" width="8.140625" style="197" customWidth="1"/>
    <col min="14351" max="14351" width="11.7109375" style="197" customWidth="1"/>
    <col min="14352" max="14352" width="0.7109375" style="197" customWidth="1"/>
    <col min="14353" max="14592" width="8.85546875" style="197"/>
    <col min="14593" max="14593" width="1.140625" style="197" customWidth="1"/>
    <col min="14594" max="14594" width="2" style="197" customWidth="1"/>
    <col min="14595" max="14595" width="14.85546875" style="197" customWidth="1"/>
    <col min="14596" max="14596" width="11.42578125" style="197" customWidth="1"/>
    <col min="14597" max="14597" width="6" style="197" customWidth="1"/>
    <col min="14598" max="14598" width="8" style="197" customWidth="1"/>
    <col min="14599" max="14599" width="5.7109375" style="197" customWidth="1"/>
    <col min="14600" max="14600" width="20.7109375" style="197" customWidth="1"/>
    <col min="14601" max="14601" width="20.140625" style="197" customWidth="1"/>
    <col min="14602" max="14602" width="19.85546875" style="197" customWidth="1"/>
    <col min="14603" max="14603" width="20.7109375" style="197" customWidth="1"/>
    <col min="14604" max="14604" width="10.140625" style="197" customWidth="1"/>
    <col min="14605" max="14605" width="9.7109375" style="197" customWidth="1"/>
    <col min="14606" max="14606" width="8.140625" style="197" customWidth="1"/>
    <col min="14607" max="14607" width="11.7109375" style="197" customWidth="1"/>
    <col min="14608" max="14608" width="0.7109375" style="197" customWidth="1"/>
    <col min="14609" max="14848" width="8.85546875" style="197"/>
    <col min="14849" max="14849" width="1.140625" style="197" customWidth="1"/>
    <col min="14850" max="14850" width="2" style="197" customWidth="1"/>
    <col min="14851" max="14851" width="14.85546875" style="197" customWidth="1"/>
    <col min="14852" max="14852" width="11.42578125" style="197" customWidth="1"/>
    <col min="14853" max="14853" width="6" style="197" customWidth="1"/>
    <col min="14854" max="14854" width="8" style="197" customWidth="1"/>
    <col min="14855" max="14855" width="5.7109375" style="197" customWidth="1"/>
    <col min="14856" max="14856" width="20.7109375" style="197" customWidth="1"/>
    <col min="14857" max="14857" width="20.140625" style="197" customWidth="1"/>
    <col min="14858" max="14858" width="19.85546875" style="197" customWidth="1"/>
    <col min="14859" max="14859" width="20.7109375" style="197" customWidth="1"/>
    <col min="14860" max="14860" width="10.140625" style="197" customWidth="1"/>
    <col min="14861" max="14861" width="9.7109375" style="197" customWidth="1"/>
    <col min="14862" max="14862" width="8.140625" style="197" customWidth="1"/>
    <col min="14863" max="14863" width="11.7109375" style="197" customWidth="1"/>
    <col min="14864" max="14864" width="0.7109375" style="197" customWidth="1"/>
    <col min="14865" max="15104" width="8.85546875" style="197"/>
    <col min="15105" max="15105" width="1.140625" style="197" customWidth="1"/>
    <col min="15106" max="15106" width="2" style="197" customWidth="1"/>
    <col min="15107" max="15107" width="14.85546875" style="197" customWidth="1"/>
    <col min="15108" max="15108" width="11.42578125" style="197" customWidth="1"/>
    <col min="15109" max="15109" width="6" style="197" customWidth="1"/>
    <col min="15110" max="15110" width="8" style="197" customWidth="1"/>
    <col min="15111" max="15111" width="5.7109375" style="197" customWidth="1"/>
    <col min="15112" max="15112" width="20.7109375" style="197" customWidth="1"/>
    <col min="15113" max="15113" width="20.140625" style="197" customWidth="1"/>
    <col min="15114" max="15114" width="19.85546875" style="197" customWidth="1"/>
    <col min="15115" max="15115" width="20.7109375" style="197" customWidth="1"/>
    <col min="15116" max="15116" width="10.140625" style="197" customWidth="1"/>
    <col min="15117" max="15117" width="9.7109375" style="197" customWidth="1"/>
    <col min="15118" max="15118" width="8.140625" style="197" customWidth="1"/>
    <col min="15119" max="15119" width="11.7109375" style="197" customWidth="1"/>
    <col min="15120" max="15120" width="0.7109375" style="197" customWidth="1"/>
    <col min="15121" max="15360" width="8.85546875" style="197"/>
    <col min="15361" max="15361" width="1.140625" style="197" customWidth="1"/>
    <col min="15362" max="15362" width="2" style="197" customWidth="1"/>
    <col min="15363" max="15363" width="14.85546875" style="197" customWidth="1"/>
    <col min="15364" max="15364" width="11.42578125" style="197" customWidth="1"/>
    <col min="15365" max="15365" width="6" style="197" customWidth="1"/>
    <col min="15366" max="15366" width="8" style="197" customWidth="1"/>
    <col min="15367" max="15367" width="5.7109375" style="197" customWidth="1"/>
    <col min="15368" max="15368" width="20.7109375" style="197" customWidth="1"/>
    <col min="15369" max="15369" width="20.140625" style="197" customWidth="1"/>
    <col min="15370" max="15370" width="19.85546875" style="197" customWidth="1"/>
    <col min="15371" max="15371" width="20.7109375" style="197" customWidth="1"/>
    <col min="15372" max="15372" width="10.140625" style="197" customWidth="1"/>
    <col min="15373" max="15373" width="9.7109375" style="197" customWidth="1"/>
    <col min="15374" max="15374" width="8.140625" style="197" customWidth="1"/>
    <col min="15375" max="15375" width="11.7109375" style="197" customWidth="1"/>
    <col min="15376" max="15376" width="0.7109375" style="197" customWidth="1"/>
    <col min="15377" max="15616" width="8.85546875" style="197"/>
    <col min="15617" max="15617" width="1.140625" style="197" customWidth="1"/>
    <col min="15618" max="15618" width="2" style="197" customWidth="1"/>
    <col min="15619" max="15619" width="14.85546875" style="197" customWidth="1"/>
    <col min="15620" max="15620" width="11.42578125" style="197" customWidth="1"/>
    <col min="15621" max="15621" width="6" style="197" customWidth="1"/>
    <col min="15622" max="15622" width="8" style="197" customWidth="1"/>
    <col min="15623" max="15623" width="5.7109375" style="197" customWidth="1"/>
    <col min="15624" max="15624" width="20.7109375" style="197" customWidth="1"/>
    <col min="15625" max="15625" width="20.140625" style="197" customWidth="1"/>
    <col min="15626" max="15626" width="19.85546875" style="197" customWidth="1"/>
    <col min="15627" max="15627" width="20.7109375" style="197" customWidth="1"/>
    <col min="15628" max="15628" width="10.140625" style="197" customWidth="1"/>
    <col min="15629" max="15629" width="9.7109375" style="197" customWidth="1"/>
    <col min="15630" max="15630" width="8.140625" style="197" customWidth="1"/>
    <col min="15631" max="15631" width="11.7109375" style="197" customWidth="1"/>
    <col min="15632" max="15632" width="0.7109375" style="197" customWidth="1"/>
    <col min="15633" max="15872" width="8.85546875" style="197"/>
    <col min="15873" max="15873" width="1.140625" style="197" customWidth="1"/>
    <col min="15874" max="15874" width="2" style="197" customWidth="1"/>
    <col min="15875" max="15875" width="14.85546875" style="197" customWidth="1"/>
    <col min="15876" max="15876" width="11.42578125" style="197" customWidth="1"/>
    <col min="15877" max="15877" width="6" style="197" customWidth="1"/>
    <col min="15878" max="15878" width="8" style="197" customWidth="1"/>
    <col min="15879" max="15879" width="5.7109375" style="197" customWidth="1"/>
    <col min="15880" max="15880" width="20.7109375" style="197" customWidth="1"/>
    <col min="15881" max="15881" width="20.140625" style="197" customWidth="1"/>
    <col min="15882" max="15882" width="19.85546875" style="197" customWidth="1"/>
    <col min="15883" max="15883" width="20.7109375" style="197" customWidth="1"/>
    <col min="15884" max="15884" width="10.140625" style="197" customWidth="1"/>
    <col min="15885" max="15885" width="9.7109375" style="197" customWidth="1"/>
    <col min="15886" max="15886" width="8.140625" style="197" customWidth="1"/>
    <col min="15887" max="15887" width="11.7109375" style="197" customWidth="1"/>
    <col min="15888" max="15888" width="0.7109375" style="197" customWidth="1"/>
    <col min="15889" max="16128" width="8.85546875" style="197"/>
    <col min="16129" max="16129" width="1.140625" style="197" customWidth="1"/>
    <col min="16130" max="16130" width="2" style="197" customWidth="1"/>
    <col min="16131" max="16131" width="14.85546875" style="197" customWidth="1"/>
    <col min="16132" max="16132" width="11.42578125" style="197" customWidth="1"/>
    <col min="16133" max="16133" width="6" style="197" customWidth="1"/>
    <col min="16134" max="16134" width="8" style="197" customWidth="1"/>
    <col min="16135" max="16135" width="5.7109375" style="197" customWidth="1"/>
    <col min="16136" max="16136" width="20.7109375" style="197" customWidth="1"/>
    <col min="16137" max="16137" width="20.140625" style="197" customWidth="1"/>
    <col min="16138" max="16138" width="19.85546875" style="197" customWidth="1"/>
    <col min="16139" max="16139" width="20.7109375" style="197" customWidth="1"/>
    <col min="16140" max="16140" width="10.140625" style="197" customWidth="1"/>
    <col min="16141" max="16141" width="9.7109375" style="197" customWidth="1"/>
    <col min="16142" max="16142" width="8.140625" style="197" customWidth="1"/>
    <col min="16143" max="16143" width="11.7109375" style="197" customWidth="1"/>
    <col min="16144" max="16144" width="0.7109375" style="197" customWidth="1"/>
    <col min="16145" max="16384" width="8.85546875" style="197"/>
  </cols>
  <sheetData>
    <row r="1" spans="2:15" ht="3.6" customHeight="1" x14ac:dyDescent="0.2"/>
    <row r="2" spans="2:15" ht="15" customHeight="1" x14ac:dyDescent="0.2">
      <c r="B2" s="198"/>
      <c r="C2" s="199"/>
      <c r="D2" s="496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2:15" ht="23.45" customHeight="1" x14ac:dyDescent="0.2">
      <c r="B3" s="201"/>
      <c r="C3" s="202"/>
      <c r="D3" s="497"/>
      <c r="E3" s="202"/>
      <c r="F3" s="498" t="s">
        <v>390</v>
      </c>
      <c r="G3" s="498"/>
      <c r="H3" s="498"/>
      <c r="I3" s="498"/>
      <c r="J3" s="498"/>
      <c r="K3" s="498"/>
      <c r="L3" s="498"/>
      <c r="M3" s="498"/>
      <c r="N3" s="202"/>
      <c r="O3" s="203"/>
    </row>
    <row r="4" spans="2:15" ht="28.9" customHeight="1" x14ac:dyDescent="0.2">
      <c r="B4" s="201"/>
      <c r="C4" s="202"/>
      <c r="D4" s="497"/>
      <c r="E4" s="202"/>
      <c r="F4" s="498"/>
      <c r="G4" s="498"/>
      <c r="H4" s="498"/>
      <c r="I4" s="498"/>
      <c r="J4" s="498"/>
      <c r="K4" s="498"/>
      <c r="L4" s="498"/>
      <c r="M4" s="498"/>
      <c r="N4" s="202"/>
      <c r="O4" s="203"/>
    </row>
    <row r="5" spans="2:15" ht="25.9" customHeight="1" x14ac:dyDescent="0.2">
      <c r="B5" s="201"/>
      <c r="C5" s="202"/>
      <c r="D5" s="497"/>
      <c r="E5" s="202"/>
      <c r="F5" s="498"/>
      <c r="G5" s="498"/>
      <c r="H5" s="498"/>
      <c r="I5" s="498"/>
      <c r="J5" s="498"/>
      <c r="K5" s="498"/>
      <c r="L5" s="498"/>
      <c r="M5" s="498"/>
      <c r="N5" s="202"/>
      <c r="O5" s="203"/>
    </row>
    <row r="6" spans="2:15" ht="15" customHeight="1" x14ac:dyDescent="0.2">
      <c r="B6" s="201"/>
      <c r="C6" s="202"/>
      <c r="D6" s="202"/>
      <c r="E6" s="202"/>
      <c r="F6" s="498"/>
      <c r="G6" s="498"/>
      <c r="H6" s="498"/>
      <c r="I6" s="498"/>
      <c r="J6" s="498"/>
      <c r="K6" s="498"/>
      <c r="L6" s="498"/>
      <c r="M6" s="498"/>
      <c r="N6" s="202"/>
      <c r="O6" s="203"/>
    </row>
    <row r="7" spans="2:15" ht="15" customHeight="1" x14ac:dyDescent="0.2"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6"/>
    </row>
    <row r="8" spans="2:15" ht="15" customHeight="1" x14ac:dyDescent="0.2"/>
    <row r="9" spans="2:15" ht="18.600000000000001" customHeight="1" x14ac:dyDescent="0.2">
      <c r="B9" s="499" t="s">
        <v>118</v>
      </c>
      <c r="C9" s="527"/>
      <c r="D9" s="527"/>
      <c r="E9" s="527"/>
      <c r="F9" s="527"/>
      <c r="G9" s="528"/>
      <c r="H9" s="501" t="s">
        <v>281</v>
      </c>
      <c r="I9" s="502"/>
      <c r="J9" s="502"/>
      <c r="K9" s="502"/>
      <c r="L9" s="502"/>
      <c r="M9" s="502"/>
      <c r="N9" s="531" t="s">
        <v>283</v>
      </c>
      <c r="O9" s="532"/>
    </row>
    <row r="10" spans="2:15" ht="43.15" customHeight="1" x14ac:dyDescent="0.2">
      <c r="B10" s="506"/>
      <c r="C10" s="529"/>
      <c r="D10" s="529"/>
      <c r="E10" s="529"/>
      <c r="F10" s="529"/>
      <c r="G10" s="530"/>
      <c r="H10" s="213" t="s">
        <v>257</v>
      </c>
      <c r="I10" s="213" t="s">
        <v>282</v>
      </c>
      <c r="J10" s="213" t="s">
        <v>279</v>
      </c>
      <c r="K10" s="213" t="s">
        <v>240</v>
      </c>
      <c r="L10" s="501" t="s">
        <v>258</v>
      </c>
      <c r="M10" s="502"/>
      <c r="N10" s="533"/>
      <c r="O10" s="534"/>
    </row>
    <row r="11" spans="2:15" ht="24" customHeight="1" x14ac:dyDescent="0.2">
      <c r="B11" s="524" t="s">
        <v>284</v>
      </c>
      <c r="C11" s="474"/>
      <c r="D11" s="474"/>
      <c r="E11" s="474"/>
      <c r="F11" s="474"/>
      <c r="G11" s="474"/>
      <c r="H11" s="207">
        <v>9721694326</v>
      </c>
      <c r="I11" s="207">
        <v>662450956.45000005</v>
      </c>
      <c r="J11" s="207">
        <v>10384145282.450001</v>
      </c>
      <c r="K11" s="207">
        <v>9864517519.2600002</v>
      </c>
      <c r="L11" s="494">
        <v>9552244621.6700001</v>
      </c>
      <c r="M11" s="474"/>
      <c r="N11" s="526">
        <v>519627763.19</v>
      </c>
      <c r="O11" s="517"/>
    </row>
    <row r="12" spans="2:15" ht="24" customHeight="1" x14ac:dyDescent="0.2">
      <c r="B12" s="471" t="s">
        <v>391</v>
      </c>
      <c r="C12" s="472"/>
      <c r="D12" s="472"/>
      <c r="E12" s="472"/>
      <c r="F12" s="472"/>
      <c r="G12" s="472"/>
      <c r="H12" s="208">
        <v>3089197058</v>
      </c>
      <c r="I12" s="208">
        <v>554040571.11000001</v>
      </c>
      <c r="J12" s="208">
        <v>3643237629.1100001</v>
      </c>
      <c r="K12" s="208">
        <v>3516431028.1700001</v>
      </c>
      <c r="L12" s="473">
        <v>3389599886.8400002</v>
      </c>
      <c r="M12" s="474"/>
      <c r="N12" s="516">
        <v>126806600.94</v>
      </c>
      <c r="O12" s="517"/>
    </row>
    <row r="13" spans="2:15" ht="24" customHeight="1" x14ac:dyDescent="0.2">
      <c r="B13" s="514" t="s">
        <v>392</v>
      </c>
      <c r="C13" s="515"/>
      <c r="D13" s="515"/>
      <c r="E13" s="515"/>
      <c r="F13" s="515"/>
      <c r="G13" s="515"/>
      <c r="H13" s="208">
        <v>219870069</v>
      </c>
      <c r="I13" s="208">
        <v>4882754.8499999996</v>
      </c>
      <c r="J13" s="208">
        <v>224752823.84999999</v>
      </c>
      <c r="K13" s="208">
        <v>224752247.50999999</v>
      </c>
      <c r="L13" s="473">
        <v>224693674.46000001</v>
      </c>
      <c r="M13" s="474"/>
      <c r="N13" s="516">
        <v>576.34</v>
      </c>
      <c r="O13" s="517"/>
    </row>
    <row r="14" spans="2:15" ht="24" customHeight="1" x14ac:dyDescent="0.2">
      <c r="B14" s="514" t="s">
        <v>393</v>
      </c>
      <c r="C14" s="515"/>
      <c r="D14" s="515"/>
      <c r="E14" s="515"/>
      <c r="F14" s="515"/>
      <c r="G14" s="515"/>
      <c r="H14" s="208">
        <v>942985778</v>
      </c>
      <c r="I14" s="208">
        <v>68145298.349999994</v>
      </c>
      <c r="J14" s="208">
        <v>1011131076.35</v>
      </c>
      <c r="K14" s="208">
        <v>991823970.12</v>
      </c>
      <c r="L14" s="473">
        <v>967305060.49000001</v>
      </c>
      <c r="M14" s="474"/>
      <c r="N14" s="516">
        <v>19307106.23</v>
      </c>
      <c r="O14" s="517"/>
    </row>
    <row r="15" spans="2:15" ht="28.15" customHeight="1" x14ac:dyDescent="0.2">
      <c r="B15" s="514" t="s">
        <v>394</v>
      </c>
      <c r="C15" s="515"/>
      <c r="D15" s="515"/>
      <c r="E15" s="515"/>
      <c r="F15" s="515"/>
      <c r="G15" s="515"/>
      <c r="H15" s="208">
        <v>649850472</v>
      </c>
      <c r="I15" s="208">
        <v>418039949.44</v>
      </c>
      <c r="J15" s="208">
        <v>1067890421.4400001</v>
      </c>
      <c r="K15" s="208">
        <v>1056237098.91</v>
      </c>
      <c r="L15" s="473">
        <v>1008278010.49</v>
      </c>
      <c r="M15" s="474"/>
      <c r="N15" s="516">
        <v>11653322.529999999</v>
      </c>
      <c r="O15" s="517"/>
    </row>
    <row r="16" spans="2:15" ht="24" customHeight="1" x14ac:dyDescent="0.2">
      <c r="B16" s="514" t="s">
        <v>395</v>
      </c>
      <c r="C16" s="515"/>
      <c r="D16" s="515"/>
      <c r="E16" s="515"/>
      <c r="F16" s="515"/>
      <c r="G16" s="515"/>
      <c r="H16" s="208">
        <v>0</v>
      </c>
      <c r="I16" s="208">
        <v>0</v>
      </c>
      <c r="J16" s="208">
        <v>0</v>
      </c>
      <c r="K16" s="208">
        <v>0</v>
      </c>
      <c r="L16" s="473">
        <v>0</v>
      </c>
      <c r="M16" s="474"/>
      <c r="N16" s="516">
        <v>0</v>
      </c>
      <c r="O16" s="517"/>
    </row>
    <row r="17" spans="2:15" ht="24" customHeight="1" x14ac:dyDescent="0.2">
      <c r="B17" s="514" t="s">
        <v>396</v>
      </c>
      <c r="C17" s="515"/>
      <c r="D17" s="515"/>
      <c r="E17" s="515"/>
      <c r="F17" s="515"/>
      <c r="G17" s="515"/>
      <c r="H17" s="208">
        <v>259710827</v>
      </c>
      <c r="I17" s="208">
        <v>-27852043.27</v>
      </c>
      <c r="J17" s="208">
        <v>231858783.72999999</v>
      </c>
      <c r="K17" s="208">
        <v>215135908.88999999</v>
      </c>
      <c r="L17" s="473">
        <v>205257449.88999999</v>
      </c>
      <c r="M17" s="474"/>
      <c r="N17" s="516">
        <v>16722874.84</v>
      </c>
      <c r="O17" s="517"/>
    </row>
    <row r="18" spans="2:15" ht="24" customHeight="1" x14ac:dyDescent="0.2">
      <c r="B18" s="514" t="s">
        <v>397</v>
      </c>
      <c r="C18" s="515"/>
      <c r="D18" s="515"/>
      <c r="E18" s="515"/>
      <c r="F18" s="515"/>
      <c r="G18" s="515"/>
      <c r="H18" s="208">
        <v>0</v>
      </c>
      <c r="I18" s="208">
        <v>0</v>
      </c>
      <c r="J18" s="208">
        <v>0</v>
      </c>
      <c r="K18" s="208">
        <v>0</v>
      </c>
      <c r="L18" s="473">
        <v>0</v>
      </c>
      <c r="M18" s="474"/>
      <c r="N18" s="516">
        <v>0</v>
      </c>
      <c r="O18" s="517"/>
    </row>
    <row r="19" spans="2:15" ht="26.45" customHeight="1" x14ac:dyDescent="0.2">
      <c r="B19" s="514" t="s">
        <v>398</v>
      </c>
      <c r="C19" s="515"/>
      <c r="D19" s="515"/>
      <c r="E19" s="515"/>
      <c r="F19" s="515"/>
      <c r="G19" s="515"/>
      <c r="H19" s="208">
        <v>712567183</v>
      </c>
      <c r="I19" s="208">
        <v>58897163.079999998</v>
      </c>
      <c r="J19" s="208">
        <v>771464346.08000004</v>
      </c>
      <c r="K19" s="208">
        <v>711400625.09000003</v>
      </c>
      <c r="L19" s="473">
        <v>675462006.63999999</v>
      </c>
      <c r="M19" s="474"/>
      <c r="N19" s="516">
        <v>60063720.990000002</v>
      </c>
      <c r="O19" s="517"/>
    </row>
    <row r="20" spans="2:15" ht="24" customHeight="1" x14ac:dyDescent="0.2">
      <c r="B20" s="514" t="s">
        <v>399</v>
      </c>
      <c r="C20" s="515"/>
      <c r="D20" s="515"/>
      <c r="E20" s="515"/>
      <c r="F20" s="515"/>
      <c r="G20" s="515"/>
      <c r="H20" s="208">
        <v>304212729</v>
      </c>
      <c r="I20" s="208">
        <v>31927448.66</v>
      </c>
      <c r="J20" s="208">
        <v>336140177.66000003</v>
      </c>
      <c r="K20" s="208">
        <v>317081177.64999998</v>
      </c>
      <c r="L20" s="473">
        <v>308603684.87</v>
      </c>
      <c r="M20" s="474"/>
      <c r="N20" s="516">
        <v>19059000.010000002</v>
      </c>
      <c r="O20" s="517"/>
    </row>
    <row r="21" spans="2:15" ht="24" customHeight="1" x14ac:dyDescent="0.2">
      <c r="B21" s="514"/>
      <c r="C21" s="515"/>
      <c r="D21" s="515"/>
      <c r="E21" s="515"/>
      <c r="F21" s="515"/>
      <c r="G21" s="515"/>
      <c r="H21" s="214"/>
      <c r="I21" s="214"/>
      <c r="J21" s="214"/>
      <c r="K21" s="214"/>
      <c r="L21" s="518"/>
      <c r="M21" s="474"/>
      <c r="N21" s="519"/>
      <c r="O21" s="517"/>
    </row>
    <row r="22" spans="2:15" ht="31.15" customHeight="1" x14ac:dyDescent="0.2">
      <c r="B22" s="471" t="s">
        <v>400</v>
      </c>
      <c r="C22" s="472"/>
      <c r="D22" s="472"/>
      <c r="E22" s="472"/>
      <c r="F22" s="472"/>
      <c r="G22" s="472"/>
      <c r="H22" s="208">
        <v>3625439365</v>
      </c>
      <c r="I22" s="208">
        <v>-201638692.91999999</v>
      </c>
      <c r="J22" s="208">
        <v>3423800672.0799999</v>
      </c>
      <c r="K22" s="208">
        <v>3180274886.2399998</v>
      </c>
      <c r="L22" s="473">
        <v>3083100620.5900002</v>
      </c>
      <c r="M22" s="474"/>
      <c r="N22" s="516">
        <v>243525785.84</v>
      </c>
      <c r="O22" s="517"/>
    </row>
    <row r="23" spans="2:15" ht="24" customHeight="1" x14ac:dyDescent="0.2">
      <c r="B23" s="514" t="s">
        <v>401</v>
      </c>
      <c r="C23" s="515"/>
      <c r="D23" s="515"/>
      <c r="E23" s="515"/>
      <c r="F23" s="515"/>
      <c r="G23" s="515"/>
      <c r="H23" s="208">
        <v>45386332</v>
      </c>
      <c r="I23" s="208">
        <v>6664769.7599999998</v>
      </c>
      <c r="J23" s="208">
        <v>52051101.759999998</v>
      </c>
      <c r="K23" s="208">
        <v>49921833.5</v>
      </c>
      <c r="L23" s="473">
        <v>48613286.390000001</v>
      </c>
      <c r="M23" s="474"/>
      <c r="N23" s="516">
        <v>2129268.2599999998</v>
      </c>
      <c r="O23" s="517"/>
    </row>
    <row r="24" spans="2:15" ht="24" customHeight="1" x14ac:dyDescent="0.2">
      <c r="B24" s="514" t="s">
        <v>402</v>
      </c>
      <c r="C24" s="515"/>
      <c r="D24" s="515"/>
      <c r="E24" s="515"/>
      <c r="F24" s="515"/>
      <c r="G24" s="515"/>
      <c r="H24" s="208">
        <v>570119152</v>
      </c>
      <c r="I24" s="208">
        <v>-29159259.02</v>
      </c>
      <c r="J24" s="208">
        <v>540959892.98000002</v>
      </c>
      <c r="K24" s="208">
        <v>449171518.33999997</v>
      </c>
      <c r="L24" s="473">
        <v>427980627.97000003</v>
      </c>
      <c r="M24" s="474"/>
      <c r="N24" s="516">
        <v>91788374.640000001</v>
      </c>
      <c r="O24" s="517"/>
    </row>
    <row r="25" spans="2:15" ht="24" customHeight="1" x14ac:dyDescent="0.2">
      <c r="B25" s="514" t="s">
        <v>403</v>
      </c>
      <c r="C25" s="515"/>
      <c r="D25" s="515"/>
      <c r="E25" s="515"/>
      <c r="F25" s="515"/>
      <c r="G25" s="515"/>
      <c r="H25" s="208">
        <v>564057926</v>
      </c>
      <c r="I25" s="208">
        <v>85364822.549999997</v>
      </c>
      <c r="J25" s="208">
        <v>649422748.54999995</v>
      </c>
      <c r="K25" s="208">
        <v>573400350.04999995</v>
      </c>
      <c r="L25" s="473">
        <v>546852065.07000005</v>
      </c>
      <c r="M25" s="474"/>
      <c r="N25" s="516">
        <v>76022398.5</v>
      </c>
      <c r="O25" s="517"/>
    </row>
    <row r="26" spans="2:15" ht="27.6" customHeight="1" x14ac:dyDescent="0.2">
      <c r="B26" s="514" t="s">
        <v>404</v>
      </c>
      <c r="C26" s="515"/>
      <c r="D26" s="515"/>
      <c r="E26" s="515"/>
      <c r="F26" s="515"/>
      <c r="G26" s="515"/>
      <c r="H26" s="208">
        <v>458831065</v>
      </c>
      <c r="I26" s="208">
        <v>-77184253.670000002</v>
      </c>
      <c r="J26" s="208">
        <v>381646811.32999998</v>
      </c>
      <c r="K26" s="208">
        <v>366478334.54000002</v>
      </c>
      <c r="L26" s="473">
        <v>332086429.44</v>
      </c>
      <c r="M26" s="474"/>
      <c r="N26" s="516">
        <v>15168476.789999999</v>
      </c>
      <c r="O26" s="517"/>
    </row>
    <row r="27" spans="2:15" ht="24" customHeight="1" x14ac:dyDescent="0.2">
      <c r="B27" s="514" t="s">
        <v>405</v>
      </c>
      <c r="C27" s="515"/>
      <c r="D27" s="515"/>
      <c r="E27" s="515"/>
      <c r="F27" s="515"/>
      <c r="G27" s="515"/>
      <c r="H27" s="208">
        <v>1552776414</v>
      </c>
      <c r="I27" s="208">
        <v>-258767817.11000001</v>
      </c>
      <c r="J27" s="208">
        <v>1294008596.8900001</v>
      </c>
      <c r="K27" s="208">
        <v>1260295982.1700001</v>
      </c>
      <c r="L27" s="473">
        <v>1251967456.8900001</v>
      </c>
      <c r="M27" s="474"/>
      <c r="N27" s="516">
        <v>33712614.719999999</v>
      </c>
      <c r="O27" s="517"/>
    </row>
    <row r="28" spans="2:15" ht="24" customHeight="1" x14ac:dyDescent="0.2">
      <c r="B28" s="514" t="s">
        <v>406</v>
      </c>
      <c r="C28" s="515"/>
      <c r="D28" s="515"/>
      <c r="E28" s="515"/>
      <c r="F28" s="515"/>
      <c r="G28" s="515"/>
      <c r="H28" s="208">
        <v>285988226</v>
      </c>
      <c r="I28" s="208">
        <v>54284445.700000003</v>
      </c>
      <c r="J28" s="208">
        <v>340272671.69999999</v>
      </c>
      <c r="K28" s="208">
        <v>325553326.91000003</v>
      </c>
      <c r="L28" s="473">
        <v>324931181.5</v>
      </c>
      <c r="M28" s="474"/>
      <c r="N28" s="516">
        <v>14719344.789999999</v>
      </c>
      <c r="O28" s="517"/>
    </row>
    <row r="29" spans="2:15" ht="24" customHeight="1" x14ac:dyDescent="0.2">
      <c r="B29" s="514" t="s">
        <v>407</v>
      </c>
      <c r="C29" s="515"/>
      <c r="D29" s="515"/>
      <c r="E29" s="515"/>
      <c r="F29" s="515"/>
      <c r="G29" s="515"/>
      <c r="H29" s="208">
        <v>148280250</v>
      </c>
      <c r="I29" s="208">
        <v>17158598.870000001</v>
      </c>
      <c r="J29" s="208">
        <v>165438848.87</v>
      </c>
      <c r="K29" s="208">
        <v>155453540.72999999</v>
      </c>
      <c r="L29" s="473">
        <v>150669573.33000001</v>
      </c>
      <c r="M29" s="474"/>
      <c r="N29" s="516">
        <v>9985308.1400000006</v>
      </c>
      <c r="O29" s="517"/>
    </row>
    <row r="30" spans="2:15" ht="24" customHeight="1" x14ac:dyDescent="0.2">
      <c r="B30" s="514"/>
      <c r="C30" s="515"/>
      <c r="D30" s="515"/>
      <c r="E30" s="515"/>
      <c r="F30" s="515"/>
      <c r="G30" s="515"/>
      <c r="H30" s="214"/>
      <c r="I30" s="214"/>
      <c r="J30" s="214"/>
      <c r="K30" s="214"/>
      <c r="L30" s="518"/>
      <c r="M30" s="474"/>
      <c r="N30" s="519"/>
      <c r="O30" s="517"/>
    </row>
    <row r="31" spans="2:15" ht="28.15" customHeight="1" x14ac:dyDescent="0.2">
      <c r="B31" s="471" t="s">
        <v>408</v>
      </c>
      <c r="C31" s="472"/>
      <c r="D31" s="472"/>
      <c r="E31" s="472"/>
      <c r="F31" s="472"/>
      <c r="G31" s="472"/>
      <c r="H31" s="208">
        <v>588803636</v>
      </c>
      <c r="I31" s="208">
        <v>228124413.56</v>
      </c>
      <c r="J31" s="208">
        <v>816928049.55999994</v>
      </c>
      <c r="K31" s="208">
        <v>715347020.29999995</v>
      </c>
      <c r="L31" s="473">
        <v>627079529.69000006</v>
      </c>
      <c r="M31" s="474"/>
      <c r="N31" s="516">
        <v>101581029.26000001</v>
      </c>
      <c r="O31" s="517"/>
    </row>
    <row r="32" spans="2:15" ht="32.450000000000003" customHeight="1" x14ac:dyDescent="0.2">
      <c r="B32" s="514" t="s">
        <v>409</v>
      </c>
      <c r="C32" s="515"/>
      <c r="D32" s="515"/>
      <c r="E32" s="515"/>
      <c r="F32" s="515"/>
      <c r="G32" s="515"/>
      <c r="H32" s="208">
        <v>121613412</v>
      </c>
      <c r="I32" s="208">
        <v>-20505342.550000001</v>
      </c>
      <c r="J32" s="208">
        <v>101108069.45</v>
      </c>
      <c r="K32" s="208">
        <v>94878195.810000002</v>
      </c>
      <c r="L32" s="473">
        <v>92211037.840000004</v>
      </c>
      <c r="M32" s="474"/>
      <c r="N32" s="516">
        <v>6229873.6399999997</v>
      </c>
      <c r="O32" s="517"/>
    </row>
    <row r="33" spans="2:15" ht="30.6" customHeight="1" x14ac:dyDescent="0.2">
      <c r="B33" s="514" t="s">
        <v>410</v>
      </c>
      <c r="C33" s="515"/>
      <c r="D33" s="515"/>
      <c r="E33" s="515"/>
      <c r="F33" s="515"/>
      <c r="G33" s="515"/>
      <c r="H33" s="208">
        <v>228655782</v>
      </c>
      <c r="I33" s="208">
        <v>76607435.659999996</v>
      </c>
      <c r="J33" s="208">
        <v>305263217.66000003</v>
      </c>
      <c r="K33" s="208">
        <v>277060805.14999998</v>
      </c>
      <c r="L33" s="473">
        <v>253221958.25</v>
      </c>
      <c r="M33" s="474"/>
      <c r="N33" s="516">
        <v>28202412.510000002</v>
      </c>
      <c r="O33" s="517"/>
    </row>
    <row r="34" spans="2:15" ht="24" customHeight="1" x14ac:dyDescent="0.2">
      <c r="B34" s="514" t="s">
        <v>411</v>
      </c>
      <c r="C34" s="515"/>
      <c r="D34" s="515"/>
      <c r="E34" s="515"/>
      <c r="F34" s="515"/>
      <c r="G34" s="515"/>
      <c r="H34" s="208">
        <v>20226055</v>
      </c>
      <c r="I34" s="208">
        <v>-7337936.79</v>
      </c>
      <c r="J34" s="208">
        <v>12888118.210000001</v>
      </c>
      <c r="K34" s="208">
        <v>8101464.8399999999</v>
      </c>
      <c r="L34" s="473">
        <v>7486174.8799999999</v>
      </c>
      <c r="M34" s="474"/>
      <c r="N34" s="516">
        <v>4786653.37</v>
      </c>
      <c r="O34" s="517"/>
    </row>
    <row r="35" spans="2:15" ht="24" customHeight="1" x14ac:dyDescent="0.2">
      <c r="B35" s="514" t="s">
        <v>412</v>
      </c>
      <c r="C35" s="515"/>
      <c r="D35" s="515"/>
      <c r="E35" s="515"/>
      <c r="F35" s="515"/>
      <c r="G35" s="515"/>
      <c r="H35" s="208">
        <v>0</v>
      </c>
      <c r="I35" s="208">
        <v>0</v>
      </c>
      <c r="J35" s="208">
        <v>0</v>
      </c>
      <c r="K35" s="208">
        <v>0</v>
      </c>
      <c r="L35" s="473">
        <v>0</v>
      </c>
      <c r="M35" s="474"/>
      <c r="N35" s="516">
        <v>0</v>
      </c>
      <c r="O35" s="517"/>
    </row>
    <row r="36" spans="2:15" ht="24" customHeight="1" x14ac:dyDescent="0.2">
      <c r="B36" s="514" t="s">
        <v>413</v>
      </c>
      <c r="C36" s="515"/>
      <c r="D36" s="515"/>
      <c r="E36" s="515"/>
      <c r="F36" s="515"/>
      <c r="G36" s="515"/>
      <c r="H36" s="208">
        <v>9206154</v>
      </c>
      <c r="I36" s="208">
        <v>-837134.95</v>
      </c>
      <c r="J36" s="208">
        <v>8369019.0499999998</v>
      </c>
      <c r="K36" s="208">
        <v>7299935.0499999998</v>
      </c>
      <c r="L36" s="473">
        <v>7095763.04</v>
      </c>
      <c r="M36" s="474"/>
      <c r="N36" s="516">
        <v>1069084</v>
      </c>
      <c r="O36" s="517"/>
    </row>
    <row r="37" spans="2:15" ht="24" customHeight="1" x14ac:dyDescent="0.2">
      <c r="B37" s="514" t="s">
        <v>414</v>
      </c>
      <c r="C37" s="515"/>
      <c r="D37" s="515"/>
      <c r="E37" s="515"/>
      <c r="F37" s="515"/>
      <c r="G37" s="515"/>
      <c r="H37" s="208">
        <v>115618071</v>
      </c>
      <c r="I37" s="208">
        <v>147358428.44</v>
      </c>
      <c r="J37" s="208">
        <v>262976499.44</v>
      </c>
      <c r="K37" s="208">
        <v>205020636.91999999</v>
      </c>
      <c r="L37" s="473">
        <v>153281950.13</v>
      </c>
      <c r="M37" s="474"/>
      <c r="N37" s="516">
        <v>57955862.520000003</v>
      </c>
      <c r="O37" s="517"/>
    </row>
    <row r="38" spans="2:15" ht="24" customHeight="1" x14ac:dyDescent="0.2">
      <c r="B38" s="514" t="s">
        <v>415</v>
      </c>
      <c r="C38" s="515"/>
      <c r="D38" s="515"/>
      <c r="E38" s="515"/>
      <c r="F38" s="515"/>
      <c r="G38" s="515"/>
      <c r="H38" s="208">
        <v>74335766</v>
      </c>
      <c r="I38" s="208">
        <v>28127774.760000002</v>
      </c>
      <c r="J38" s="208">
        <v>102463540.76000001</v>
      </c>
      <c r="K38" s="208">
        <v>101064563.7</v>
      </c>
      <c r="L38" s="473">
        <v>91953808.609999999</v>
      </c>
      <c r="M38" s="474"/>
      <c r="N38" s="516">
        <v>1398977.06</v>
      </c>
      <c r="O38" s="517"/>
    </row>
    <row r="39" spans="2:15" ht="24" customHeight="1" x14ac:dyDescent="0.2">
      <c r="B39" s="514" t="s">
        <v>416</v>
      </c>
      <c r="C39" s="515"/>
      <c r="D39" s="515"/>
      <c r="E39" s="515"/>
      <c r="F39" s="515"/>
      <c r="G39" s="515"/>
      <c r="H39" s="208">
        <v>4415025</v>
      </c>
      <c r="I39" s="208">
        <v>4079780.52</v>
      </c>
      <c r="J39" s="208">
        <v>8494805.5199999996</v>
      </c>
      <c r="K39" s="208">
        <v>8060412.6100000003</v>
      </c>
      <c r="L39" s="473">
        <v>8029262.4400000004</v>
      </c>
      <c r="M39" s="474"/>
      <c r="N39" s="516">
        <v>434392.91</v>
      </c>
      <c r="O39" s="517"/>
    </row>
    <row r="40" spans="2:15" ht="30.6" customHeight="1" x14ac:dyDescent="0.2">
      <c r="B40" s="514" t="s">
        <v>417</v>
      </c>
      <c r="C40" s="515"/>
      <c r="D40" s="515"/>
      <c r="E40" s="515"/>
      <c r="F40" s="515"/>
      <c r="G40" s="515"/>
      <c r="H40" s="208">
        <v>14733371</v>
      </c>
      <c r="I40" s="208">
        <v>631408.47</v>
      </c>
      <c r="J40" s="208">
        <v>15364779.470000001</v>
      </c>
      <c r="K40" s="208">
        <v>13861006.220000001</v>
      </c>
      <c r="L40" s="473">
        <v>13799574.5</v>
      </c>
      <c r="M40" s="474"/>
      <c r="N40" s="516">
        <v>1503773.25</v>
      </c>
      <c r="O40" s="517"/>
    </row>
    <row r="41" spans="2:15" ht="24" customHeight="1" x14ac:dyDescent="0.2">
      <c r="B41" s="514"/>
      <c r="C41" s="515"/>
      <c r="D41" s="515"/>
      <c r="E41" s="515"/>
      <c r="F41" s="515"/>
      <c r="G41" s="515"/>
      <c r="H41" s="214"/>
      <c r="I41" s="214"/>
      <c r="J41" s="214"/>
      <c r="K41" s="214"/>
      <c r="L41" s="518"/>
      <c r="M41" s="474"/>
      <c r="N41" s="519"/>
      <c r="O41" s="517"/>
    </row>
    <row r="42" spans="2:15" ht="29.45" customHeight="1" x14ac:dyDescent="0.2">
      <c r="B42" s="471" t="s">
        <v>418</v>
      </c>
      <c r="C42" s="472"/>
      <c r="D42" s="472"/>
      <c r="E42" s="472"/>
      <c r="F42" s="472"/>
      <c r="G42" s="472"/>
      <c r="H42" s="208">
        <v>2418254267</v>
      </c>
      <c r="I42" s="208">
        <v>81924664.700000003</v>
      </c>
      <c r="J42" s="208">
        <v>2500178931.6999998</v>
      </c>
      <c r="K42" s="208">
        <v>2452464584.5500002</v>
      </c>
      <c r="L42" s="473">
        <v>2452464584.5500002</v>
      </c>
      <c r="M42" s="474"/>
      <c r="N42" s="516">
        <v>47714347.149999999</v>
      </c>
      <c r="O42" s="517"/>
    </row>
    <row r="43" spans="2:15" ht="38.450000000000003" customHeight="1" x14ac:dyDescent="0.2">
      <c r="B43" s="514" t="s">
        <v>419</v>
      </c>
      <c r="C43" s="515"/>
      <c r="D43" s="515"/>
      <c r="E43" s="515"/>
      <c r="F43" s="515"/>
      <c r="G43" s="515"/>
      <c r="H43" s="208">
        <v>195252265</v>
      </c>
      <c r="I43" s="208">
        <v>-60664040.450000003</v>
      </c>
      <c r="J43" s="208">
        <v>134588224.55000001</v>
      </c>
      <c r="K43" s="208">
        <v>134588224.55000001</v>
      </c>
      <c r="L43" s="473">
        <v>134588224.55000001</v>
      </c>
      <c r="M43" s="474"/>
      <c r="N43" s="516">
        <v>0</v>
      </c>
      <c r="O43" s="517"/>
    </row>
    <row r="44" spans="2:15" ht="46.9" customHeight="1" x14ac:dyDescent="0.2">
      <c r="B44" s="514" t="s">
        <v>420</v>
      </c>
      <c r="C44" s="515"/>
      <c r="D44" s="515"/>
      <c r="E44" s="515"/>
      <c r="F44" s="515"/>
      <c r="G44" s="515"/>
      <c r="H44" s="208">
        <v>2149002002</v>
      </c>
      <c r="I44" s="208">
        <v>136523274.75999999</v>
      </c>
      <c r="J44" s="208">
        <v>2285525276.7600002</v>
      </c>
      <c r="K44" s="208">
        <v>2237810929.6100001</v>
      </c>
      <c r="L44" s="473">
        <v>2237810929.6100001</v>
      </c>
      <c r="M44" s="474"/>
      <c r="N44" s="516">
        <v>47714347.149999999</v>
      </c>
      <c r="O44" s="517"/>
    </row>
    <row r="45" spans="2:15" ht="26.45" customHeight="1" x14ac:dyDescent="0.2">
      <c r="B45" s="514" t="s">
        <v>421</v>
      </c>
      <c r="C45" s="515"/>
      <c r="D45" s="515"/>
      <c r="E45" s="515"/>
      <c r="F45" s="515"/>
      <c r="G45" s="515"/>
      <c r="H45" s="208">
        <v>0</v>
      </c>
      <c r="I45" s="208">
        <v>0</v>
      </c>
      <c r="J45" s="208">
        <v>0</v>
      </c>
      <c r="K45" s="208">
        <v>0</v>
      </c>
      <c r="L45" s="473">
        <v>0</v>
      </c>
      <c r="M45" s="474"/>
      <c r="N45" s="516">
        <v>0</v>
      </c>
      <c r="O45" s="517"/>
    </row>
    <row r="46" spans="2:15" ht="30" customHeight="1" x14ac:dyDescent="0.2">
      <c r="B46" s="514" t="s">
        <v>422</v>
      </c>
      <c r="C46" s="515"/>
      <c r="D46" s="515"/>
      <c r="E46" s="515"/>
      <c r="F46" s="515"/>
      <c r="G46" s="515"/>
      <c r="H46" s="208">
        <v>74000000</v>
      </c>
      <c r="I46" s="208">
        <v>6065430.3899999997</v>
      </c>
      <c r="J46" s="208">
        <v>80065430.390000001</v>
      </c>
      <c r="K46" s="208">
        <v>80065430.390000001</v>
      </c>
      <c r="L46" s="473">
        <v>80065430.390000001</v>
      </c>
      <c r="M46" s="474"/>
      <c r="N46" s="516">
        <v>0</v>
      </c>
      <c r="O46" s="517"/>
    </row>
    <row r="47" spans="2:15" ht="24" customHeight="1" x14ac:dyDescent="0.2">
      <c r="B47" s="514"/>
      <c r="C47" s="515"/>
      <c r="D47" s="515"/>
      <c r="E47" s="515"/>
      <c r="F47" s="515"/>
      <c r="G47" s="515"/>
      <c r="H47" s="214"/>
      <c r="I47" s="214"/>
      <c r="J47" s="214"/>
      <c r="K47" s="214"/>
      <c r="L47" s="518"/>
      <c r="M47" s="474"/>
      <c r="N47" s="519"/>
      <c r="O47" s="517"/>
    </row>
    <row r="48" spans="2:15" ht="24" customHeight="1" x14ac:dyDescent="0.2">
      <c r="B48" s="524" t="s">
        <v>357</v>
      </c>
      <c r="C48" s="525"/>
      <c r="D48" s="525"/>
      <c r="E48" s="525"/>
      <c r="F48" s="525"/>
      <c r="G48" s="525"/>
      <c r="H48" s="207">
        <v>9555837774</v>
      </c>
      <c r="I48" s="207">
        <v>3610242971.3200002</v>
      </c>
      <c r="J48" s="207">
        <v>13166080745.32</v>
      </c>
      <c r="K48" s="207">
        <v>12997561801.1</v>
      </c>
      <c r="L48" s="494">
        <v>12913711786.35</v>
      </c>
      <c r="M48" s="474"/>
      <c r="N48" s="526">
        <v>168518944.22</v>
      </c>
      <c r="O48" s="517"/>
    </row>
    <row r="49" spans="2:15" ht="24" customHeight="1" x14ac:dyDescent="0.2">
      <c r="B49" s="471" t="s">
        <v>391</v>
      </c>
      <c r="C49" s="472"/>
      <c r="D49" s="472"/>
      <c r="E49" s="472"/>
      <c r="F49" s="472"/>
      <c r="G49" s="472"/>
      <c r="H49" s="208">
        <v>130579353</v>
      </c>
      <c r="I49" s="208">
        <v>339660388.72000003</v>
      </c>
      <c r="J49" s="208">
        <v>470239741.72000003</v>
      </c>
      <c r="K49" s="208">
        <v>433523247.60000002</v>
      </c>
      <c r="L49" s="473">
        <v>413215727.61000001</v>
      </c>
      <c r="M49" s="474"/>
      <c r="N49" s="516">
        <v>36716494.119999997</v>
      </c>
      <c r="O49" s="517"/>
    </row>
    <row r="50" spans="2:15" ht="24" customHeight="1" x14ac:dyDescent="0.2">
      <c r="B50" s="514" t="s">
        <v>392</v>
      </c>
      <c r="C50" s="515"/>
      <c r="D50" s="515"/>
      <c r="E50" s="515"/>
      <c r="F50" s="515"/>
      <c r="G50" s="515"/>
      <c r="H50" s="208">
        <v>0</v>
      </c>
      <c r="I50" s="208">
        <v>1963289.76</v>
      </c>
      <c r="J50" s="208">
        <v>1963289.76</v>
      </c>
      <c r="K50" s="208">
        <v>1963289.76</v>
      </c>
      <c r="L50" s="473">
        <v>1963289.76</v>
      </c>
      <c r="M50" s="474"/>
      <c r="N50" s="516">
        <v>0</v>
      </c>
      <c r="O50" s="517"/>
    </row>
    <row r="51" spans="2:15" ht="24" customHeight="1" x14ac:dyDescent="0.2">
      <c r="B51" s="514" t="s">
        <v>393</v>
      </c>
      <c r="C51" s="515"/>
      <c r="D51" s="515"/>
      <c r="E51" s="515"/>
      <c r="F51" s="515"/>
      <c r="G51" s="515"/>
      <c r="H51" s="208">
        <v>30251082</v>
      </c>
      <c r="I51" s="208">
        <v>146933887.16</v>
      </c>
      <c r="J51" s="208">
        <v>177184969.16</v>
      </c>
      <c r="K51" s="208">
        <v>156248318.25</v>
      </c>
      <c r="L51" s="473">
        <v>147603144.99000001</v>
      </c>
      <c r="M51" s="474"/>
      <c r="N51" s="516">
        <v>20936650.91</v>
      </c>
      <c r="O51" s="517"/>
    </row>
    <row r="52" spans="2:15" ht="28.15" customHeight="1" x14ac:dyDescent="0.2">
      <c r="B52" s="520" t="s">
        <v>394</v>
      </c>
      <c r="C52" s="521"/>
      <c r="D52" s="521"/>
      <c r="E52" s="521"/>
      <c r="F52" s="521"/>
      <c r="G52" s="521"/>
      <c r="H52" s="209">
        <v>0</v>
      </c>
      <c r="I52" s="209">
        <v>42279205.210000001</v>
      </c>
      <c r="J52" s="209">
        <v>42279205.210000001</v>
      </c>
      <c r="K52" s="209">
        <v>42180554.07</v>
      </c>
      <c r="L52" s="489">
        <v>41344909.469999999</v>
      </c>
      <c r="M52" s="490"/>
      <c r="N52" s="522">
        <v>98651.14</v>
      </c>
      <c r="O52" s="523"/>
    </row>
    <row r="53" spans="2:15" ht="24" customHeight="1" x14ac:dyDescent="0.2">
      <c r="B53" s="514" t="s">
        <v>395</v>
      </c>
      <c r="C53" s="515"/>
      <c r="D53" s="515"/>
      <c r="E53" s="515"/>
      <c r="F53" s="515"/>
      <c r="G53" s="515"/>
      <c r="H53" s="208">
        <v>0</v>
      </c>
      <c r="I53" s="208">
        <v>0</v>
      </c>
      <c r="J53" s="208">
        <v>0</v>
      </c>
      <c r="K53" s="208">
        <v>0</v>
      </c>
      <c r="L53" s="473">
        <v>0</v>
      </c>
      <c r="M53" s="474"/>
      <c r="N53" s="516">
        <v>0</v>
      </c>
      <c r="O53" s="517"/>
    </row>
    <row r="54" spans="2:15" ht="24" customHeight="1" x14ac:dyDescent="0.2">
      <c r="B54" s="514" t="s">
        <v>396</v>
      </c>
      <c r="C54" s="515"/>
      <c r="D54" s="515"/>
      <c r="E54" s="515"/>
      <c r="F54" s="515"/>
      <c r="G54" s="515"/>
      <c r="H54" s="208">
        <v>0</v>
      </c>
      <c r="I54" s="208">
        <v>18838098.039999999</v>
      </c>
      <c r="J54" s="208">
        <v>18838098.039999999</v>
      </c>
      <c r="K54" s="208">
        <v>18076985.469999999</v>
      </c>
      <c r="L54" s="473">
        <v>15328432</v>
      </c>
      <c r="M54" s="474"/>
      <c r="N54" s="516">
        <v>761112.57</v>
      </c>
      <c r="O54" s="517"/>
    </row>
    <row r="55" spans="2:15" ht="24" customHeight="1" x14ac:dyDescent="0.2">
      <c r="B55" s="514" t="s">
        <v>397</v>
      </c>
      <c r="C55" s="515"/>
      <c r="D55" s="515"/>
      <c r="E55" s="515"/>
      <c r="F55" s="515"/>
      <c r="G55" s="515"/>
      <c r="H55" s="208">
        <v>0</v>
      </c>
      <c r="I55" s="208">
        <v>0</v>
      </c>
      <c r="J55" s="208">
        <v>0</v>
      </c>
      <c r="K55" s="208">
        <v>0</v>
      </c>
      <c r="L55" s="473">
        <v>0</v>
      </c>
      <c r="M55" s="474"/>
      <c r="N55" s="516">
        <v>0</v>
      </c>
      <c r="O55" s="517"/>
    </row>
    <row r="56" spans="2:15" ht="31.9" customHeight="1" x14ac:dyDescent="0.2">
      <c r="B56" s="514" t="s">
        <v>398</v>
      </c>
      <c r="C56" s="515"/>
      <c r="D56" s="515"/>
      <c r="E56" s="515"/>
      <c r="F56" s="515"/>
      <c r="G56" s="515"/>
      <c r="H56" s="208">
        <v>100328271</v>
      </c>
      <c r="I56" s="208">
        <v>94104537.75</v>
      </c>
      <c r="J56" s="208">
        <v>194432808.75</v>
      </c>
      <c r="K56" s="208">
        <v>179596885.08000001</v>
      </c>
      <c r="L56" s="473">
        <v>171529401.15000001</v>
      </c>
      <c r="M56" s="474"/>
      <c r="N56" s="516">
        <v>14835923.67</v>
      </c>
      <c r="O56" s="517"/>
    </row>
    <row r="57" spans="2:15" ht="24" customHeight="1" x14ac:dyDescent="0.2">
      <c r="B57" s="514" t="s">
        <v>399</v>
      </c>
      <c r="C57" s="515"/>
      <c r="D57" s="515"/>
      <c r="E57" s="515"/>
      <c r="F57" s="515"/>
      <c r="G57" s="515"/>
      <c r="H57" s="208">
        <v>0</v>
      </c>
      <c r="I57" s="208">
        <v>35541370.799999997</v>
      </c>
      <c r="J57" s="208">
        <v>35541370.799999997</v>
      </c>
      <c r="K57" s="208">
        <v>35457214.969999999</v>
      </c>
      <c r="L57" s="473">
        <v>35446550.240000002</v>
      </c>
      <c r="M57" s="474"/>
      <c r="N57" s="516">
        <v>84155.83</v>
      </c>
      <c r="O57" s="517"/>
    </row>
    <row r="58" spans="2:15" ht="24" customHeight="1" x14ac:dyDescent="0.2">
      <c r="B58" s="514"/>
      <c r="C58" s="515"/>
      <c r="D58" s="515"/>
      <c r="E58" s="515"/>
      <c r="F58" s="515"/>
      <c r="G58" s="515"/>
      <c r="H58" s="214"/>
      <c r="I58" s="214"/>
      <c r="J58" s="214"/>
      <c r="K58" s="214"/>
      <c r="L58" s="518"/>
      <c r="M58" s="474"/>
      <c r="N58" s="519"/>
      <c r="O58" s="517"/>
    </row>
    <row r="59" spans="2:15" ht="24" customHeight="1" x14ac:dyDescent="0.2">
      <c r="B59" s="471" t="s">
        <v>400</v>
      </c>
      <c r="C59" s="472"/>
      <c r="D59" s="472"/>
      <c r="E59" s="472"/>
      <c r="F59" s="472"/>
      <c r="G59" s="472"/>
      <c r="H59" s="208">
        <v>8113885669</v>
      </c>
      <c r="I59" s="208">
        <v>2323237765.0300002</v>
      </c>
      <c r="J59" s="208">
        <v>10437123434.030001</v>
      </c>
      <c r="K59" s="208">
        <v>10329907261.35</v>
      </c>
      <c r="L59" s="473">
        <v>10289053736.09</v>
      </c>
      <c r="M59" s="474"/>
      <c r="N59" s="516">
        <v>107216172.68000001</v>
      </c>
      <c r="O59" s="517"/>
    </row>
    <row r="60" spans="2:15" ht="24" customHeight="1" x14ac:dyDescent="0.2">
      <c r="B60" s="514" t="s">
        <v>401</v>
      </c>
      <c r="C60" s="515"/>
      <c r="D60" s="515"/>
      <c r="E60" s="515"/>
      <c r="F60" s="515"/>
      <c r="G60" s="515"/>
      <c r="H60" s="208">
        <v>0</v>
      </c>
      <c r="I60" s="208">
        <v>2648916.59</v>
      </c>
      <c r="J60" s="208">
        <v>2648916.59</v>
      </c>
      <c r="K60" s="208">
        <v>2627361.2799999998</v>
      </c>
      <c r="L60" s="473">
        <v>2432041.1</v>
      </c>
      <c r="M60" s="474"/>
      <c r="N60" s="516">
        <v>21555.31</v>
      </c>
      <c r="O60" s="517"/>
    </row>
    <row r="61" spans="2:15" ht="24" customHeight="1" x14ac:dyDescent="0.2">
      <c r="B61" s="514" t="s">
        <v>402</v>
      </c>
      <c r="C61" s="515"/>
      <c r="D61" s="515"/>
      <c r="E61" s="515"/>
      <c r="F61" s="515"/>
      <c r="G61" s="515"/>
      <c r="H61" s="208">
        <v>531095550</v>
      </c>
      <c r="I61" s="208">
        <v>323167376.67000002</v>
      </c>
      <c r="J61" s="208">
        <v>854262926.66999996</v>
      </c>
      <c r="K61" s="208">
        <v>824464921.5</v>
      </c>
      <c r="L61" s="473">
        <v>794863245.22000003</v>
      </c>
      <c r="M61" s="474"/>
      <c r="N61" s="516">
        <v>29798005.170000002</v>
      </c>
      <c r="O61" s="517"/>
    </row>
    <row r="62" spans="2:15" ht="24" customHeight="1" x14ac:dyDescent="0.2">
      <c r="B62" s="514" t="s">
        <v>403</v>
      </c>
      <c r="C62" s="515"/>
      <c r="D62" s="515"/>
      <c r="E62" s="515"/>
      <c r="F62" s="515"/>
      <c r="G62" s="515"/>
      <c r="H62" s="208">
        <v>1510222218</v>
      </c>
      <c r="I62" s="208">
        <v>113566908.61</v>
      </c>
      <c r="J62" s="208">
        <v>1623789126.6099999</v>
      </c>
      <c r="K62" s="208">
        <v>1620326416.1199999</v>
      </c>
      <c r="L62" s="473">
        <v>1620281868.0699999</v>
      </c>
      <c r="M62" s="474"/>
      <c r="N62" s="516">
        <v>3462710.49</v>
      </c>
      <c r="O62" s="517"/>
    </row>
    <row r="63" spans="2:15" ht="33" customHeight="1" x14ac:dyDescent="0.2">
      <c r="B63" s="514" t="s">
        <v>404</v>
      </c>
      <c r="C63" s="515"/>
      <c r="D63" s="515"/>
      <c r="E63" s="515"/>
      <c r="F63" s="515"/>
      <c r="G63" s="515"/>
      <c r="H63" s="208">
        <v>20224132</v>
      </c>
      <c r="I63" s="208">
        <v>312835143.58999997</v>
      </c>
      <c r="J63" s="208">
        <v>333059275.58999997</v>
      </c>
      <c r="K63" s="208">
        <v>323162274.98000002</v>
      </c>
      <c r="L63" s="473">
        <v>318411109.17000002</v>
      </c>
      <c r="M63" s="474"/>
      <c r="N63" s="516">
        <v>9897000.6099999994</v>
      </c>
      <c r="O63" s="517"/>
    </row>
    <row r="64" spans="2:15" ht="24" customHeight="1" x14ac:dyDescent="0.2">
      <c r="B64" s="514" t="s">
        <v>405</v>
      </c>
      <c r="C64" s="515"/>
      <c r="D64" s="515"/>
      <c r="E64" s="515"/>
      <c r="F64" s="515"/>
      <c r="G64" s="515"/>
      <c r="H64" s="208">
        <v>5704923178</v>
      </c>
      <c r="I64" s="208">
        <v>1387038346.4200001</v>
      </c>
      <c r="J64" s="208">
        <v>7091961524.4200001</v>
      </c>
      <c r="K64" s="208">
        <v>7027944627.5100002</v>
      </c>
      <c r="L64" s="473">
        <v>7025841083.21</v>
      </c>
      <c r="M64" s="474"/>
      <c r="N64" s="516">
        <v>64016896.909999996</v>
      </c>
      <c r="O64" s="517"/>
    </row>
    <row r="65" spans="2:15" ht="24" customHeight="1" x14ac:dyDescent="0.2">
      <c r="B65" s="514" t="s">
        <v>406</v>
      </c>
      <c r="C65" s="515"/>
      <c r="D65" s="515"/>
      <c r="E65" s="515"/>
      <c r="F65" s="515"/>
      <c r="G65" s="515"/>
      <c r="H65" s="208">
        <v>337932796</v>
      </c>
      <c r="I65" s="208">
        <v>187410965.44</v>
      </c>
      <c r="J65" s="208">
        <v>525343761.44</v>
      </c>
      <c r="K65" s="208">
        <v>525343761.44</v>
      </c>
      <c r="L65" s="473">
        <v>521343004.47000003</v>
      </c>
      <c r="M65" s="474"/>
      <c r="N65" s="516">
        <v>0</v>
      </c>
      <c r="O65" s="517"/>
    </row>
    <row r="66" spans="2:15" ht="24" customHeight="1" x14ac:dyDescent="0.2">
      <c r="B66" s="514" t="s">
        <v>407</v>
      </c>
      <c r="C66" s="515"/>
      <c r="D66" s="515"/>
      <c r="E66" s="515"/>
      <c r="F66" s="515"/>
      <c r="G66" s="515"/>
      <c r="H66" s="208">
        <v>9487795</v>
      </c>
      <c r="I66" s="208">
        <v>-3429892.29</v>
      </c>
      <c r="J66" s="208">
        <v>6057902.71</v>
      </c>
      <c r="K66" s="208">
        <v>6037898.5199999996</v>
      </c>
      <c r="L66" s="473">
        <v>5881384.8499999996</v>
      </c>
      <c r="M66" s="474"/>
      <c r="N66" s="516">
        <v>20004.189999999999</v>
      </c>
      <c r="O66" s="517"/>
    </row>
    <row r="67" spans="2:15" ht="24" customHeight="1" x14ac:dyDescent="0.2">
      <c r="B67" s="514"/>
      <c r="C67" s="515"/>
      <c r="D67" s="515"/>
      <c r="E67" s="515"/>
      <c r="F67" s="515"/>
      <c r="G67" s="515"/>
      <c r="H67" s="214"/>
      <c r="I67" s="214"/>
      <c r="J67" s="214"/>
      <c r="K67" s="214"/>
      <c r="L67" s="518"/>
      <c r="M67" s="474"/>
      <c r="N67" s="519"/>
      <c r="O67" s="517"/>
    </row>
    <row r="68" spans="2:15" ht="29.45" customHeight="1" x14ac:dyDescent="0.2">
      <c r="B68" s="471" t="s">
        <v>408</v>
      </c>
      <c r="C68" s="472"/>
      <c r="D68" s="472"/>
      <c r="E68" s="472"/>
      <c r="F68" s="472"/>
      <c r="G68" s="472"/>
      <c r="H68" s="208">
        <v>109651351</v>
      </c>
      <c r="I68" s="208">
        <v>589415302.00999999</v>
      </c>
      <c r="J68" s="208">
        <v>699066653.00999999</v>
      </c>
      <c r="K68" s="208">
        <v>692367564.45000005</v>
      </c>
      <c r="L68" s="473">
        <v>672478536.73000002</v>
      </c>
      <c r="M68" s="474"/>
      <c r="N68" s="516">
        <v>6699088.5599999996</v>
      </c>
      <c r="O68" s="517"/>
    </row>
    <row r="69" spans="2:15" ht="30" customHeight="1" x14ac:dyDescent="0.2">
      <c r="B69" s="514" t="s">
        <v>409</v>
      </c>
      <c r="C69" s="515"/>
      <c r="D69" s="515"/>
      <c r="E69" s="515"/>
      <c r="F69" s="515"/>
      <c r="G69" s="515"/>
      <c r="H69" s="208">
        <v>0</v>
      </c>
      <c r="I69" s="208">
        <v>66394555.079999998</v>
      </c>
      <c r="J69" s="208">
        <v>66394555.079999998</v>
      </c>
      <c r="K69" s="208">
        <v>66394555.079999998</v>
      </c>
      <c r="L69" s="473">
        <v>48894555.079999998</v>
      </c>
      <c r="M69" s="474"/>
      <c r="N69" s="516">
        <v>0</v>
      </c>
      <c r="O69" s="517"/>
    </row>
    <row r="70" spans="2:15" ht="30" customHeight="1" x14ac:dyDescent="0.2">
      <c r="B70" s="514" t="s">
        <v>410</v>
      </c>
      <c r="C70" s="515"/>
      <c r="D70" s="515"/>
      <c r="E70" s="515"/>
      <c r="F70" s="515"/>
      <c r="G70" s="515"/>
      <c r="H70" s="208">
        <v>0</v>
      </c>
      <c r="I70" s="208">
        <v>101136929.58</v>
      </c>
      <c r="J70" s="208">
        <v>101136929.58</v>
      </c>
      <c r="K70" s="208">
        <v>101135977.68000001</v>
      </c>
      <c r="L70" s="473">
        <v>101135977.68000001</v>
      </c>
      <c r="M70" s="474"/>
      <c r="N70" s="516">
        <v>951.9</v>
      </c>
      <c r="O70" s="517"/>
    </row>
    <row r="71" spans="2:15" ht="24" customHeight="1" x14ac:dyDescent="0.2">
      <c r="B71" s="514" t="s">
        <v>411</v>
      </c>
      <c r="C71" s="515"/>
      <c r="D71" s="515"/>
      <c r="E71" s="515"/>
      <c r="F71" s="515"/>
      <c r="G71" s="515"/>
      <c r="H71" s="208">
        <v>0</v>
      </c>
      <c r="I71" s="208">
        <v>0</v>
      </c>
      <c r="J71" s="208">
        <v>0</v>
      </c>
      <c r="K71" s="208">
        <v>0</v>
      </c>
      <c r="L71" s="473">
        <v>0</v>
      </c>
      <c r="M71" s="474"/>
      <c r="N71" s="516">
        <v>0</v>
      </c>
      <c r="O71" s="517"/>
    </row>
    <row r="72" spans="2:15" ht="26.45" customHeight="1" x14ac:dyDescent="0.2">
      <c r="B72" s="514" t="s">
        <v>412</v>
      </c>
      <c r="C72" s="515"/>
      <c r="D72" s="515"/>
      <c r="E72" s="515"/>
      <c r="F72" s="515"/>
      <c r="G72" s="515"/>
      <c r="H72" s="208">
        <v>0</v>
      </c>
      <c r="I72" s="208">
        <v>0</v>
      </c>
      <c r="J72" s="208">
        <v>0</v>
      </c>
      <c r="K72" s="208">
        <v>0</v>
      </c>
      <c r="L72" s="473">
        <v>0</v>
      </c>
      <c r="M72" s="474"/>
      <c r="N72" s="516">
        <v>0</v>
      </c>
      <c r="O72" s="517"/>
    </row>
    <row r="73" spans="2:15" ht="24" customHeight="1" x14ac:dyDescent="0.2">
      <c r="B73" s="514" t="s">
        <v>413</v>
      </c>
      <c r="C73" s="515"/>
      <c r="D73" s="515"/>
      <c r="E73" s="515"/>
      <c r="F73" s="515"/>
      <c r="G73" s="515"/>
      <c r="H73" s="208">
        <v>0</v>
      </c>
      <c r="I73" s="208">
        <v>2585040.81</v>
      </c>
      <c r="J73" s="208">
        <v>2585040.81</v>
      </c>
      <c r="K73" s="208">
        <v>2585040.81</v>
      </c>
      <c r="L73" s="473">
        <v>2495508</v>
      </c>
      <c r="M73" s="474"/>
      <c r="N73" s="516">
        <v>0</v>
      </c>
      <c r="O73" s="517"/>
    </row>
    <row r="74" spans="2:15" ht="24" customHeight="1" x14ac:dyDescent="0.2">
      <c r="B74" s="514" t="s">
        <v>414</v>
      </c>
      <c r="C74" s="515"/>
      <c r="D74" s="515"/>
      <c r="E74" s="515"/>
      <c r="F74" s="515"/>
      <c r="G74" s="515"/>
      <c r="H74" s="208">
        <v>92443996</v>
      </c>
      <c r="I74" s="208">
        <v>358931678.04000002</v>
      </c>
      <c r="J74" s="208">
        <v>451375674.04000002</v>
      </c>
      <c r="K74" s="208">
        <v>451317368.57999998</v>
      </c>
      <c r="L74" s="473">
        <v>451317368.57999998</v>
      </c>
      <c r="M74" s="474"/>
      <c r="N74" s="516">
        <v>58305.46</v>
      </c>
      <c r="O74" s="517"/>
    </row>
    <row r="75" spans="2:15" ht="24" customHeight="1" x14ac:dyDescent="0.2">
      <c r="B75" s="514" t="s">
        <v>415</v>
      </c>
      <c r="C75" s="515"/>
      <c r="D75" s="515"/>
      <c r="E75" s="515"/>
      <c r="F75" s="515"/>
      <c r="G75" s="515"/>
      <c r="H75" s="208">
        <v>17207355</v>
      </c>
      <c r="I75" s="208">
        <v>51484522.990000002</v>
      </c>
      <c r="J75" s="208">
        <v>68691877.989999995</v>
      </c>
      <c r="K75" s="208">
        <v>62052046.799999997</v>
      </c>
      <c r="L75" s="473">
        <v>59752551.890000001</v>
      </c>
      <c r="M75" s="474"/>
      <c r="N75" s="516">
        <v>6639831.1900000004</v>
      </c>
      <c r="O75" s="517"/>
    </row>
    <row r="76" spans="2:15" ht="24" customHeight="1" x14ac:dyDescent="0.2">
      <c r="B76" s="514" t="s">
        <v>416</v>
      </c>
      <c r="C76" s="515"/>
      <c r="D76" s="515"/>
      <c r="E76" s="515"/>
      <c r="F76" s="515"/>
      <c r="G76" s="515"/>
      <c r="H76" s="208">
        <v>0</v>
      </c>
      <c r="I76" s="208">
        <v>6713279.9800000004</v>
      </c>
      <c r="J76" s="208">
        <v>6713279.9800000004</v>
      </c>
      <c r="K76" s="208">
        <v>6713279.9699999997</v>
      </c>
      <c r="L76" s="473">
        <v>6713279.9699999997</v>
      </c>
      <c r="M76" s="474"/>
      <c r="N76" s="516">
        <v>0.01</v>
      </c>
      <c r="O76" s="517"/>
    </row>
    <row r="77" spans="2:15" ht="29.45" customHeight="1" x14ac:dyDescent="0.2">
      <c r="B77" s="514" t="s">
        <v>417</v>
      </c>
      <c r="C77" s="515"/>
      <c r="D77" s="515"/>
      <c r="E77" s="515"/>
      <c r="F77" s="515"/>
      <c r="G77" s="515"/>
      <c r="H77" s="208">
        <v>0</v>
      </c>
      <c r="I77" s="208">
        <v>2169295.5299999998</v>
      </c>
      <c r="J77" s="208">
        <v>2169295.5299999998</v>
      </c>
      <c r="K77" s="208">
        <v>2169295.5299999998</v>
      </c>
      <c r="L77" s="473">
        <v>2169295.5299999998</v>
      </c>
      <c r="M77" s="474"/>
      <c r="N77" s="516">
        <v>0</v>
      </c>
      <c r="O77" s="517"/>
    </row>
    <row r="78" spans="2:15" ht="24" customHeight="1" x14ac:dyDescent="0.2">
      <c r="B78" s="514"/>
      <c r="C78" s="515"/>
      <c r="D78" s="515"/>
      <c r="E78" s="515"/>
      <c r="F78" s="515"/>
      <c r="G78" s="515"/>
      <c r="H78" s="214"/>
      <c r="I78" s="214"/>
      <c r="J78" s="214"/>
      <c r="K78" s="214"/>
      <c r="L78" s="518"/>
      <c r="M78" s="474"/>
      <c r="N78" s="519"/>
      <c r="O78" s="517"/>
    </row>
    <row r="79" spans="2:15" ht="32.450000000000003" customHeight="1" x14ac:dyDescent="0.2">
      <c r="B79" s="471" t="s">
        <v>418</v>
      </c>
      <c r="C79" s="472"/>
      <c r="D79" s="472"/>
      <c r="E79" s="472"/>
      <c r="F79" s="472"/>
      <c r="G79" s="472"/>
      <c r="H79" s="208">
        <v>1201721401</v>
      </c>
      <c r="I79" s="208">
        <v>357929515.56</v>
      </c>
      <c r="J79" s="208">
        <v>1559650916.5599999</v>
      </c>
      <c r="K79" s="208">
        <v>1541763727.7</v>
      </c>
      <c r="L79" s="473">
        <v>1538963785.9200001</v>
      </c>
      <c r="M79" s="474"/>
      <c r="N79" s="516">
        <v>17887188.859999999</v>
      </c>
      <c r="O79" s="517"/>
    </row>
    <row r="80" spans="2:15" ht="34.9" customHeight="1" x14ac:dyDescent="0.2">
      <c r="B80" s="514" t="s">
        <v>419</v>
      </c>
      <c r="C80" s="515"/>
      <c r="D80" s="515"/>
      <c r="E80" s="515"/>
      <c r="F80" s="515"/>
      <c r="G80" s="515"/>
      <c r="H80" s="208">
        <v>0</v>
      </c>
      <c r="I80" s="208">
        <v>0</v>
      </c>
      <c r="J80" s="208">
        <v>0</v>
      </c>
      <c r="K80" s="208">
        <v>0</v>
      </c>
      <c r="L80" s="473">
        <v>0</v>
      </c>
      <c r="M80" s="474"/>
      <c r="N80" s="516">
        <v>0</v>
      </c>
      <c r="O80" s="517"/>
    </row>
    <row r="81" spans="2:15" ht="45" customHeight="1" x14ac:dyDescent="0.2">
      <c r="B81" s="514" t="s">
        <v>420</v>
      </c>
      <c r="C81" s="515"/>
      <c r="D81" s="515"/>
      <c r="E81" s="515"/>
      <c r="F81" s="515"/>
      <c r="G81" s="515"/>
      <c r="H81" s="208">
        <v>1201721401</v>
      </c>
      <c r="I81" s="208">
        <v>223268141.06</v>
      </c>
      <c r="J81" s="208">
        <v>1424989542.0599999</v>
      </c>
      <c r="K81" s="208">
        <v>1407129007.8</v>
      </c>
      <c r="L81" s="473">
        <v>1404329066.02</v>
      </c>
      <c r="M81" s="474"/>
      <c r="N81" s="516">
        <v>17860534.260000002</v>
      </c>
      <c r="O81" s="517"/>
    </row>
    <row r="82" spans="2:15" ht="24" customHeight="1" x14ac:dyDescent="0.2">
      <c r="B82" s="514" t="s">
        <v>421</v>
      </c>
      <c r="C82" s="515"/>
      <c r="D82" s="515"/>
      <c r="E82" s="515"/>
      <c r="F82" s="515"/>
      <c r="G82" s="515"/>
      <c r="H82" s="208">
        <v>0</v>
      </c>
      <c r="I82" s="208">
        <v>0</v>
      </c>
      <c r="J82" s="208">
        <v>0</v>
      </c>
      <c r="K82" s="208">
        <v>0</v>
      </c>
      <c r="L82" s="473">
        <v>0</v>
      </c>
      <c r="M82" s="474"/>
      <c r="N82" s="516">
        <v>0</v>
      </c>
      <c r="O82" s="517"/>
    </row>
    <row r="83" spans="2:15" ht="33" customHeight="1" x14ac:dyDescent="0.2">
      <c r="B83" s="514" t="s">
        <v>422</v>
      </c>
      <c r="C83" s="515"/>
      <c r="D83" s="515"/>
      <c r="E83" s="515"/>
      <c r="F83" s="515"/>
      <c r="G83" s="515"/>
      <c r="H83" s="208">
        <v>0</v>
      </c>
      <c r="I83" s="208">
        <v>134661374.5</v>
      </c>
      <c r="J83" s="208">
        <v>134661374.5</v>
      </c>
      <c r="K83" s="208">
        <v>134634719.90000001</v>
      </c>
      <c r="L83" s="473">
        <v>134634719.90000001</v>
      </c>
      <c r="M83" s="474"/>
      <c r="N83" s="516">
        <v>26654.6</v>
      </c>
      <c r="O83" s="517"/>
    </row>
    <row r="84" spans="2:15" ht="16.149999999999999" customHeight="1" x14ac:dyDescent="0.2">
      <c r="B84" s="514"/>
      <c r="C84" s="515"/>
      <c r="D84" s="515"/>
      <c r="E84" s="515"/>
      <c r="F84" s="515"/>
      <c r="G84" s="515"/>
      <c r="H84" s="214"/>
      <c r="I84" s="214"/>
      <c r="J84" s="214"/>
      <c r="K84" s="214"/>
      <c r="L84" s="518"/>
      <c r="M84" s="474"/>
      <c r="N84" s="519"/>
      <c r="O84" s="517"/>
    </row>
    <row r="85" spans="2:15" ht="24" customHeight="1" x14ac:dyDescent="0.2">
      <c r="B85" s="477" t="s">
        <v>358</v>
      </c>
      <c r="C85" s="511"/>
      <c r="D85" s="511"/>
      <c r="E85" s="511"/>
      <c r="F85" s="511"/>
      <c r="G85" s="511"/>
      <c r="H85" s="212">
        <v>19277532100</v>
      </c>
      <c r="I85" s="212">
        <v>4272693927.77</v>
      </c>
      <c r="J85" s="212">
        <v>23550226027.77</v>
      </c>
      <c r="K85" s="212">
        <v>22862079320.360001</v>
      </c>
      <c r="L85" s="479">
        <v>22465956408.02</v>
      </c>
      <c r="M85" s="478"/>
      <c r="N85" s="512">
        <v>688146707.40999997</v>
      </c>
      <c r="O85" s="513"/>
    </row>
  </sheetData>
  <mergeCells count="231">
    <mergeCell ref="D2:D5"/>
    <mergeCell ref="F3:M6"/>
    <mergeCell ref="B9:G10"/>
    <mergeCell ref="H9:M9"/>
    <mergeCell ref="N9:O10"/>
    <mergeCell ref="L10:M10"/>
    <mergeCell ref="B13:G13"/>
    <mergeCell ref="L13:M13"/>
    <mergeCell ref="N13:O13"/>
    <mergeCell ref="B14:G14"/>
    <mergeCell ref="L14:M14"/>
    <mergeCell ref="N14:O14"/>
    <mergeCell ref="B11:G11"/>
    <mergeCell ref="L11:M11"/>
    <mergeCell ref="N11:O11"/>
    <mergeCell ref="B12:G12"/>
    <mergeCell ref="L12:M12"/>
    <mergeCell ref="N12:O12"/>
    <mergeCell ref="B17:G17"/>
    <mergeCell ref="L17:M17"/>
    <mergeCell ref="N17:O17"/>
    <mergeCell ref="B18:G18"/>
    <mergeCell ref="L18:M18"/>
    <mergeCell ref="N18:O18"/>
    <mergeCell ref="B15:G15"/>
    <mergeCell ref="L15:M15"/>
    <mergeCell ref="N15:O15"/>
    <mergeCell ref="B16:G16"/>
    <mergeCell ref="L16:M16"/>
    <mergeCell ref="N16:O16"/>
    <mergeCell ref="B21:G21"/>
    <mergeCell ref="L21:M21"/>
    <mergeCell ref="N21:O21"/>
    <mergeCell ref="B22:G22"/>
    <mergeCell ref="L22:M22"/>
    <mergeCell ref="N22:O22"/>
    <mergeCell ref="B19:G19"/>
    <mergeCell ref="L19:M19"/>
    <mergeCell ref="N19:O19"/>
    <mergeCell ref="B20:G20"/>
    <mergeCell ref="L20:M20"/>
    <mergeCell ref="N20:O20"/>
    <mergeCell ref="B25:G25"/>
    <mergeCell ref="L25:M25"/>
    <mergeCell ref="N25:O25"/>
    <mergeCell ref="B26:G26"/>
    <mergeCell ref="L26:M26"/>
    <mergeCell ref="N26:O26"/>
    <mergeCell ref="B23:G23"/>
    <mergeCell ref="L23:M23"/>
    <mergeCell ref="N23:O23"/>
    <mergeCell ref="B24:G24"/>
    <mergeCell ref="L24:M24"/>
    <mergeCell ref="N24:O24"/>
    <mergeCell ref="B29:G29"/>
    <mergeCell ref="L29:M29"/>
    <mergeCell ref="N29:O29"/>
    <mergeCell ref="B30:G30"/>
    <mergeCell ref="L30:M30"/>
    <mergeCell ref="N30:O30"/>
    <mergeCell ref="B27:G27"/>
    <mergeCell ref="L27:M27"/>
    <mergeCell ref="N27:O27"/>
    <mergeCell ref="B28:G28"/>
    <mergeCell ref="L28:M28"/>
    <mergeCell ref="N28:O28"/>
    <mergeCell ref="B33:G33"/>
    <mergeCell ref="L33:M33"/>
    <mergeCell ref="N33:O33"/>
    <mergeCell ref="B34:G34"/>
    <mergeCell ref="L34:M34"/>
    <mergeCell ref="N34:O34"/>
    <mergeCell ref="B31:G31"/>
    <mergeCell ref="L31:M31"/>
    <mergeCell ref="N31:O31"/>
    <mergeCell ref="B32:G32"/>
    <mergeCell ref="L32:M32"/>
    <mergeCell ref="N32:O32"/>
    <mergeCell ref="B37:G37"/>
    <mergeCell ref="L37:M37"/>
    <mergeCell ref="N37:O37"/>
    <mergeCell ref="B38:G38"/>
    <mergeCell ref="L38:M38"/>
    <mergeCell ref="N38:O38"/>
    <mergeCell ref="B35:G35"/>
    <mergeCell ref="L35:M35"/>
    <mergeCell ref="N35:O35"/>
    <mergeCell ref="B36:G36"/>
    <mergeCell ref="L36:M36"/>
    <mergeCell ref="N36:O36"/>
    <mergeCell ref="B41:G41"/>
    <mergeCell ref="L41:M41"/>
    <mergeCell ref="N41:O41"/>
    <mergeCell ref="B42:G42"/>
    <mergeCell ref="L42:M42"/>
    <mergeCell ref="N42:O42"/>
    <mergeCell ref="B39:G39"/>
    <mergeCell ref="L39:M39"/>
    <mergeCell ref="N39:O39"/>
    <mergeCell ref="B40:G40"/>
    <mergeCell ref="L40:M40"/>
    <mergeCell ref="N40:O40"/>
    <mergeCell ref="B45:G45"/>
    <mergeCell ref="L45:M45"/>
    <mergeCell ref="N45:O45"/>
    <mergeCell ref="B46:G46"/>
    <mergeCell ref="L46:M46"/>
    <mergeCell ref="N46:O46"/>
    <mergeCell ref="B43:G43"/>
    <mergeCell ref="L43:M43"/>
    <mergeCell ref="N43:O43"/>
    <mergeCell ref="B44:G44"/>
    <mergeCell ref="L44:M44"/>
    <mergeCell ref="N44:O44"/>
    <mergeCell ref="B49:G49"/>
    <mergeCell ref="L49:M49"/>
    <mergeCell ref="N49:O49"/>
    <mergeCell ref="B50:G50"/>
    <mergeCell ref="L50:M50"/>
    <mergeCell ref="N50:O50"/>
    <mergeCell ref="B47:G47"/>
    <mergeCell ref="L47:M47"/>
    <mergeCell ref="N47:O47"/>
    <mergeCell ref="B48:G48"/>
    <mergeCell ref="L48:M48"/>
    <mergeCell ref="N48:O48"/>
    <mergeCell ref="B53:G53"/>
    <mergeCell ref="L53:M53"/>
    <mergeCell ref="N53:O53"/>
    <mergeCell ref="B54:G54"/>
    <mergeCell ref="L54:M54"/>
    <mergeCell ref="N54:O54"/>
    <mergeCell ref="B51:G51"/>
    <mergeCell ref="L51:M51"/>
    <mergeCell ref="N51:O51"/>
    <mergeCell ref="B52:G52"/>
    <mergeCell ref="L52:M52"/>
    <mergeCell ref="N52:O52"/>
    <mergeCell ref="B57:G57"/>
    <mergeCell ref="L57:M57"/>
    <mergeCell ref="N57:O57"/>
    <mergeCell ref="B58:G58"/>
    <mergeCell ref="L58:M58"/>
    <mergeCell ref="N58:O58"/>
    <mergeCell ref="B55:G55"/>
    <mergeCell ref="L55:M55"/>
    <mergeCell ref="N55:O55"/>
    <mergeCell ref="B56:G56"/>
    <mergeCell ref="L56:M56"/>
    <mergeCell ref="N56:O56"/>
    <mergeCell ref="B61:G61"/>
    <mergeCell ref="L61:M61"/>
    <mergeCell ref="N61:O61"/>
    <mergeCell ref="B62:G62"/>
    <mergeCell ref="L62:M62"/>
    <mergeCell ref="N62:O62"/>
    <mergeCell ref="B59:G59"/>
    <mergeCell ref="L59:M59"/>
    <mergeCell ref="N59:O59"/>
    <mergeCell ref="B60:G60"/>
    <mergeCell ref="L60:M60"/>
    <mergeCell ref="N60:O60"/>
    <mergeCell ref="B65:G65"/>
    <mergeCell ref="L65:M65"/>
    <mergeCell ref="N65:O65"/>
    <mergeCell ref="B66:G66"/>
    <mergeCell ref="L66:M66"/>
    <mergeCell ref="N66:O66"/>
    <mergeCell ref="B63:G63"/>
    <mergeCell ref="L63:M63"/>
    <mergeCell ref="N63:O63"/>
    <mergeCell ref="B64:G64"/>
    <mergeCell ref="L64:M64"/>
    <mergeCell ref="N64:O64"/>
    <mergeCell ref="B69:G69"/>
    <mergeCell ref="L69:M69"/>
    <mergeCell ref="N69:O69"/>
    <mergeCell ref="B70:G70"/>
    <mergeCell ref="L70:M70"/>
    <mergeCell ref="N70:O70"/>
    <mergeCell ref="B67:G67"/>
    <mergeCell ref="L67:M67"/>
    <mergeCell ref="N67:O67"/>
    <mergeCell ref="B68:G68"/>
    <mergeCell ref="L68:M68"/>
    <mergeCell ref="N68:O68"/>
    <mergeCell ref="B73:G73"/>
    <mergeCell ref="L73:M73"/>
    <mergeCell ref="N73:O73"/>
    <mergeCell ref="B74:G74"/>
    <mergeCell ref="L74:M74"/>
    <mergeCell ref="N74:O74"/>
    <mergeCell ref="B71:G71"/>
    <mergeCell ref="L71:M71"/>
    <mergeCell ref="N71:O71"/>
    <mergeCell ref="B72:G72"/>
    <mergeCell ref="L72:M72"/>
    <mergeCell ref="N72:O72"/>
    <mergeCell ref="B77:G77"/>
    <mergeCell ref="L77:M77"/>
    <mergeCell ref="N77:O77"/>
    <mergeCell ref="B78:G78"/>
    <mergeCell ref="L78:M78"/>
    <mergeCell ref="N78:O78"/>
    <mergeCell ref="B75:G75"/>
    <mergeCell ref="L75:M75"/>
    <mergeCell ref="N75:O75"/>
    <mergeCell ref="B76:G76"/>
    <mergeCell ref="L76:M76"/>
    <mergeCell ref="N76:O76"/>
    <mergeCell ref="B81:G81"/>
    <mergeCell ref="L81:M81"/>
    <mergeCell ref="N81:O81"/>
    <mergeCell ref="B82:G82"/>
    <mergeCell ref="L82:M82"/>
    <mergeCell ref="N82:O82"/>
    <mergeCell ref="B79:G79"/>
    <mergeCell ref="L79:M79"/>
    <mergeCell ref="N79:O79"/>
    <mergeCell ref="B80:G80"/>
    <mergeCell ref="L80:M80"/>
    <mergeCell ref="N80:O80"/>
    <mergeCell ref="B85:G85"/>
    <mergeCell ref="L85:M85"/>
    <mergeCell ref="N85:O85"/>
    <mergeCell ref="B83:G83"/>
    <mergeCell ref="L83:M83"/>
    <mergeCell ref="N83:O83"/>
    <mergeCell ref="B84:G84"/>
    <mergeCell ref="L84:M84"/>
    <mergeCell ref="N84:O84"/>
  </mergeCells>
  <printOptions horizontalCentered="1"/>
  <pageMargins left="0.39370078740157483" right="0.39370078740157483" top="0.51181102362204722" bottom="0.51181102362204722" header="0.19685039370078741" footer="0.19685039370078741"/>
  <pageSetup scale="5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zoomScale="85" zoomScaleNormal="85" workbookViewId="0">
      <selection activeCell="D19" sqref="D19"/>
    </sheetView>
  </sheetViews>
  <sheetFormatPr baseColWidth="10" defaultRowHeight="15" x14ac:dyDescent="0.25"/>
  <cols>
    <col min="1" max="1" width="1.140625" customWidth="1"/>
    <col min="2" max="2" width="6" customWidth="1"/>
    <col min="3" max="3" width="4.7109375" style="215" customWidth="1"/>
    <col min="4" max="4" width="46.28515625" style="215" customWidth="1"/>
    <col min="5" max="5" width="23.85546875" style="216" customWidth="1"/>
    <col min="6" max="6" width="21.28515625" style="216" bestFit="1" customWidth="1"/>
    <col min="7" max="7" width="25" style="216" customWidth="1"/>
    <col min="8" max="8" width="23.28515625" style="216" bestFit="1" customWidth="1"/>
    <col min="9" max="9" width="23.7109375" style="216" bestFit="1" customWidth="1"/>
    <col min="10" max="10" width="23.5703125" style="216" customWidth="1"/>
    <col min="11" max="11" width="0.42578125" customWidth="1"/>
    <col min="12" max="13" width="16.85546875" bestFit="1" customWidth="1"/>
  </cols>
  <sheetData>
    <row r="1" spans="1:13" ht="12" customHeight="1" x14ac:dyDescent="0.25"/>
    <row r="2" spans="1:13" ht="16.899999999999999" customHeight="1" x14ac:dyDescent="0.25">
      <c r="B2" s="549"/>
      <c r="C2" s="550"/>
      <c r="D2" s="550"/>
      <c r="E2" s="550"/>
      <c r="F2" s="550"/>
      <c r="G2" s="550"/>
      <c r="H2" s="550"/>
      <c r="I2" s="550"/>
      <c r="J2" s="551"/>
    </row>
    <row r="3" spans="1:13" ht="19.899999999999999" customHeight="1" x14ac:dyDescent="0.25">
      <c r="B3" s="535"/>
      <c r="C3" s="536"/>
      <c r="D3" s="536"/>
      <c r="E3" s="536"/>
      <c r="F3" s="536"/>
      <c r="G3" s="536"/>
      <c r="H3" s="536"/>
      <c r="I3" s="536"/>
      <c r="J3" s="537"/>
    </row>
    <row r="4" spans="1:13" ht="19.899999999999999" customHeight="1" x14ac:dyDescent="0.25">
      <c r="B4" s="535" t="s">
        <v>423</v>
      </c>
      <c r="C4" s="536"/>
      <c r="D4" s="536"/>
      <c r="E4" s="536"/>
      <c r="F4" s="536"/>
      <c r="G4" s="536"/>
      <c r="H4" s="536"/>
      <c r="I4" s="536"/>
      <c r="J4" s="537"/>
    </row>
    <row r="5" spans="1:13" ht="16.149999999999999" customHeight="1" x14ac:dyDescent="0.25">
      <c r="B5" s="535" t="s">
        <v>424</v>
      </c>
      <c r="C5" s="536"/>
      <c r="D5" s="536"/>
      <c r="E5" s="536"/>
      <c r="F5" s="536"/>
      <c r="G5" s="536"/>
      <c r="H5" s="536"/>
      <c r="I5" s="536"/>
      <c r="J5" s="537"/>
    </row>
    <row r="6" spans="1:13" ht="18" customHeight="1" x14ac:dyDescent="0.25">
      <c r="B6" s="535" t="s">
        <v>425</v>
      </c>
      <c r="C6" s="536"/>
      <c r="D6" s="536"/>
      <c r="E6" s="536"/>
      <c r="F6" s="536"/>
      <c r="G6" s="536"/>
      <c r="H6" s="536"/>
      <c r="I6" s="536"/>
      <c r="J6" s="537"/>
    </row>
    <row r="7" spans="1:13" ht="16.899999999999999" customHeight="1" x14ac:dyDescent="0.25">
      <c r="B7" s="535" t="s">
        <v>426</v>
      </c>
      <c r="C7" s="536"/>
      <c r="D7" s="536"/>
      <c r="E7" s="536"/>
      <c r="F7" s="536"/>
      <c r="G7" s="536"/>
      <c r="H7" s="536"/>
      <c r="I7" s="536"/>
      <c r="J7" s="537"/>
    </row>
    <row r="8" spans="1:13" ht="15.75" x14ac:dyDescent="0.25">
      <c r="B8" s="535" t="s">
        <v>36</v>
      </c>
      <c r="C8" s="536"/>
      <c r="D8" s="536"/>
      <c r="E8" s="536"/>
      <c r="F8" s="536"/>
      <c r="G8" s="536"/>
      <c r="H8" s="536"/>
      <c r="I8" s="536"/>
      <c r="J8" s="537"/>
    </row>
    <row r="9" spans="1:13" ht="22.15" customHeight="1" x14ac:dyDescent="0.25">
      <c r="B9" s="217"/>
      <c r="C9" s="218"/>
      <c r="D9" s="218"/>
      <c r="E9" s="218"/>
      <c r="F9" s="218"/>
      <c r="G9" s="218"/>
      <c r="H9" s="218"/>
      <c r="I9" s="218"/>
      <c r="J9" s="219"/>
    </row>
    <row r="10" spans="1:13" ht="11.45" customHeight="1" x14ac:dyDescent="0.25">
      <c r="A10" s="2"/>
      <c r="B10" s="220"/>
      <c r="C10" s="220"/>
      <c r="D10" s="220"/>
      <c r="E10" s="221"/>
      <c r="F10" s="221"/>
      <c r="G10" s="221"/>
      <c r="H10" s="221"/>
      <c r="I10" s="221"/>
      <c r="J10" s="222"/>
    </row>
    <row r="11" spans="1:13" ht="28.15" customHeight="1" x14ac:dyDescent="0.25">
      <c r="B11" s="538" t="s">
        <v>427</v>
      </c>
      <c r="C11" s="539"/>
      <c r="D11" s="540"/>
      <c r="E11" s="544" t="s">
        <v>281</v>
      </c>
      <c r="F11" s="545"/>
      <c r="G11" s="545"/>
      <c r="H11" s="545"/>
      <c r="I11" s="546"/>
      <c r="J11" s="547" t="s">
        <v>428</v>
      </c>
    </row>
    <row r="12" spans="1:13" ht="34.15" customHeight="1" x14ac:dyDescent="0.25">
      <c r="B12" s="541"/>
      <c r="C12" s="542"/>
      <c r="D12" s="543"/>
      <c r="E12" s="223" t="s">
        <v>429</v>
      </c>
      <c r="F12" s="224" t="s">
        <v>282</v>
      </c>
      <c r="G12" s="223" t="s">
        <v>279</v>
      </c>
      <c r="H12" s="223" t="s">
        <v>240</v>
      </c>
      <c r="I12" s="223" t="s">
        <v>258</v>
      </c>
      <c r="J12" s="548"/>
    </row>
    <row r="13" spans="1:13" x14ac:dyDescent="0.25">
      <c r="B13" s="225"/>
      <c r="C13" s="226"/>
      <c r="D13" s="227"/>
      <c r="F13" s="228"/>
      <c r="H13" s="228"/>
      <c r="J13" s="228"/>
    </row>
    <row r="14" spans="1:13" x14ac:dyDescent="0.25">
      <c r="A14" s="229"/>
      <c r="B14" s="230" t="s">
        <v>430</v>
      </c>
      <c r="C14" s="231"/>
      <c r="D14" s="232"/>
      <c r="E14" s="233">
        <v>2430306608</v>
      </c>
      <c r="F14" s="234">
        <v>-23086863.709999867</v>
      </c>
      <c r="G14" s="233">
        <v>2407219744.2899938</v>
      </c>
      <c r="H14" s="233">
        <v>2250202159.7199936</v>
      </c>
      <c r="I14" s="233">
        <v>2239327189.7199993</v>
      </c>
      <c r="J14" s="233">
        <v>157017584.57000017</v>
      </c>
      <c r="K14" s="1"/>
    </row>
    <row r="15" spans="1:13" s="240" customFormat="1" x14ac:dyDescent="0.25">
      <c r="A15" s="235"/>
      <c r="B15" s="230"/>
      <c r="C15" s="236"/>
      <c r="D15" s="237"/>
      <c r="E15" s="238"/>
      <c r="F15" s="234"/>
      <c r="G15" s="238"/>
      <c r="H15" s="239"/>
      <c r="I15" s="238"/>
      <c r="J15" s="239"/>
    </row>
    <row r="16" spans="1:13" x14ac:dyDescent="0.25">
      <c r="A16" s="229"/>
      <c r="B16" s="230" t="s">
        <v>431</v>
      </c>
      <c r="C16" s="231"/>
      <c r="D16" s="232"/>
      <c r="E16" s="241">
        <v>1599172799</v>
      </c>
      <c r="F16" s="242">
        <v>-16300109.739999861</v>
      </c>
      <c r="G16" s="241">
        <v>1582872689.2599931</v>
      </c>
      <c r="H16" s="243">
        <v>1491204294.9399936</v>
      </c>
      <c r="I16" s="241">
        <v>1483974372.2699995</v>
      </c>
      <c r="J16" s="243">
        <v>91668394.319999456</v>
      </c>
      <c r="L16" s="216"/>
      <c r="M16" s="216"/>
    </row>
    <row r="17" spans="1:10" s="240" customFormat="1" x14ac:dyDescent="0.25">
      <c r="A17" s="235"/>
      <c r="B17" s="230"/>
      <c r="C17" s="244"/>
      <c r="D17" s="245"/>
      <c r="E17" s="241"/>
      <c r="F17" s="242"/>
      <c r="G17" s="241"/>
      <c r="H17" s="243"/>
      <c r="I17" s="241"/>
      <c r="J17" s="243"/>
    </row>
    <row r="18" spans="1:10" x14ac:dyDescent="0.25">
      <c r="A18" s="229"/>
      <c r="B18" s="230" t="s">
        <v>432</v>
      </c>
      <c r="C18" s="246"/>
      <c r="D18" s="247"/>
      <c r="E18" s="241">
        <v>223501200</v>
      </c>
      <c r="F18" s="242">
        <v>-5584243.490000017</v>
      </c>
      <c r="G18" s="241">
        <v>217916956.51000011</v>
      </c>
      <c r="H18" s="243">
        <v>196125070.49999997</v>
      </c>
      <c r="I18" s="241">
        <v>195279883.53</v>
      </c>
      <c r="J18" s="243">
        <v>21791886.010000139</v>
      </c>
    </row>
    <row r="19" spans="1:10" s="240" customFormat="1" x14ac:dyDescent="0.25">
      <c r="A19" s="235"/>
      <c r="B19" s="230"/>
      <c r="C19" s="244"/>
      <c r="D19" s="245"/>
      <c r="E19" s="241"/>
      <c r="F19" s="243"/>
      <c r="G19" s="241"/>
      <c r="H19" s="243"/>
      <c r="I19" s="241"/>
      <c r="J19" s="243"/>
    </row>
    <row r="20" spans="1:10" x14ac:dyDescent="0.25">
      <c r="A20" s="229"/>
      <c r="B20" s="230" t="s">
        <v>433</v>
      </c>
      <c r="C20" s="246"/>
      <c r="D20" s="247"/>
      <c r="E20" s="241">
        <v>154246571</v>
      </c>
      <c r="F20" s="243">
        <v>8123106.4100000076</v>
      </c>
      <c r="G20" s="241">
        <v>162369677.41</v>
      </c>
      <c r="H20" s="243">
        <v>140244368.87</v>
      </c>
      <c r="I20" s="241">
        <v>139625966.09999999</v>
      </c>
      <c r="J20" s="243">
        <v>22125308.539999992</v>
      </c>
    </row>
    <row r="21" spans="1:10" hidden="1" x14ac:dyDescent="0.25">
      <c r="A21" s="229"/>
      <c r="B21" s="248"/>
      <c r="C21" s="249" t="s">
        <v>434</v>
      </c>
      <c r="D21" s="250" t="s">
        <v>435</v>
      </c>
      <c r="E21" s="251" t="s">
        <v>436</v>
      </c>
      <c r="F21" s="252"/>
      <c r="G21" s="251"/>
      <c r="H21" s="252" t="s">
        <v>437</v>
      </c>
      <c r="I21" s="251" t="s">
        <v>437</v>
      </c>
      <c r="J21" s="243"/>
    </row>
    <row r="22" spans="1:10" hidden="1" x14ac:dyDescent="0.25">
      <c r="A22" s="229"/>
      <c r="B22" s="248"/>
      <c r="C22" s="246" t="s">
        <v>438</v>
      </c>
      <c r="D22" s="247" t="s">
        <v>439</v>
      </c>
      <c r="E22" s="241">
        <v>125507123</v>
      </c>
      <c r="F22" s="243"/>
      <c r="G22" s="241"/>
      <c r="H22" s="243">
        <v>119180127.37</v>
      </c>
      <c r="I22" s="241">
        <v>119180127.37</v>
      </c>
      <c r="J22" s="243"/>
    </row>
    <row r="23" spans="1:10" hidden="1" x14ac:dyDescent="0.25">
      <c r="A23" s="229"/>
      <c r="B23" s="248"/>
      <c r="C23" s="246" t="s">
        <v>440</v>
      </c>
      <c r="D23" s="247" t="s">
        <v>441</v>
      </c>
      <c r="E23" s="241">
        <v>3093120</v>
      </c>
      <c r="F23" s="243"/>
      <c r="G23" s="241"/>
      <c r="H23" s="243">
        <v>3551044.1</v>
      </c>
      <c r="I23" s="241">
        <v>3551044.1</v>
      </c>
      <c r="J23" s="243"/>
    </row>
    <row r="24" spans="1:10" hidden="1" x14ac:dyDescent="0.25">
      <c r="A24" s="229"/>
      <c r="B24" s="248"/>
      <c r="C24" s="246" t="s">
        <v>442</v>
      </c>
      <c r="D24" s="247" t="s">
        <v>443</v>
      </c>
      <c r="E24" s="241">
        <v>937801</v>
      </c>
      <c r="F24" s="243"/>
      <c r="G24" s="241"/>
      <c r="H24" s="243">
        <v>110494.39999999999</v>
      </c>
      <c r="I24" s="241">
        <v>110494.39999999999</v>
      </c>
      <c r="J24" s="243"/>
    </row>
    <row r="25" spans="1:10" hidden="1" x14ac:dyDescent="0.25">
      <c r="A25" s="229"/>
      <c r="B25" s="248"/>
      <c r="C25" s="246"/>
      <c r="D25" s="247"/>
      <c r="E25" s="241">
        <f>SUM(E22:E24)</f>
        <v>129538044</v>
      </c>
      <c r="F25" s="243"/>
      <c r="G25" s="241"/>
      <c r="H25" s="243">
        <f>SUM(H22:H24)</f>
        <v>122841665.87</v>
      </c>
      <c r="I25" s="241">
        <f>SUM(I22:I24)</f>
        <v>122841665.87</v>
      </c>
      <c r="J25" s="243"/>
    </row>
    <row r="26" spans="1:10" hidden="1" x14ac:dyDescent="0.25">
      <c r="A26" s="229"/>
      <c r="B26" s="248"/>
      <c r="C26" s="246" t="s">
        <v>444</v>
      </c>
      <c r="D26" s="247"/>
      <c r="E26" s="241"/>
      <c r="F26" s="243"/>
      <c r="G26" s="241"/>
      <c r="H26" s="243"/>
      <c r="I26" s="241"/>
      <c r="J26" s="243"/>
    </row>
    <row r="27" spans="1:10" x14ac:dyDescent="0.25">
      <c r="A27" s="229"/>
      <c r="B27" s="248"/>
      <c r="C27" s="246"/>
      <c r="D27" s="247"/>
      <c r="E27" s="241"/>
      <c r="F27" s="243"/>
      <c r="G27" s="241"/>
      <c r="H27" s="243"/>
      <c r="I27" s="241"/>
      <c r="J27" s="243"/>
    </row>
    <row r="28" spans="1:10" x14ac:dyDescent="0.25">
      <c r="A28" s="229"/>
      <c r="B28" s="248"/>
      <c r="C28" s="246" t="s">
        <v>445</v>
      </c>
      <c r="D28" s="247"/>
      <c r="E28" s="241">
        <v>53986299.849999994</v>
      </c>
      <c r="F28" s="243">
        <v>2843087.2435000027</v>
      </c>
      <c r="G28" s="241">
        <v>56829387.093499996</v>
      </c>
      <c r="H28" s="243">
        <v>49085529.104499996</v>
      </c>
      <c r="I28" s="241">
        <v>48869088.134999998</v>
      </c>
      <c r="J28" s="243">
        <v>7743857.9890000001</v>
      </c>
    </row>
    <row r="29" spans="1:10" s="240" customFormat="1" x14ac:dyDescent="0.25">
      <c r="A29" s="235"/>
      <c r="B29" s="230"/>
      <c r="C29" s="231" t="s">
        <v>446</v>
      </c>
      <c r="D29" s="247"/>
      <c r="E29" s="241">
        <v>100260271.15000001</v>
      </c>
      <c r="F29" s="243">
        <v>5280019.1665000049</v>
      </c>
      <c r="G29" s="241">
        <v>105540290.31650001</v>
      </c>
      <c r="H29" s="243">
        <v>91158839.765500009</v>
      </c>
      <c r="I29" s="241">
        <v>90756877.965000004</v>
      </c>
      <c r="J29" s="243">
        <v>14381450.550999999</v>
      </c>
    </row>
    <row r="30" spans="1:10" s="240" customFormat="1" x14ac:dyDescent="0.25">
      <c r="A30" s="235"/>
      <c r="B30" s="230"/>
      <c r="C30" s="231"/>
      <c r="D30" s="232"/>
      <c r="E30" s="241"/>
      <c r="F30" s="243"/>
      <c r="G30" s="241"/>
      <c r="H30" s="243"/>
      <c r="I30" s="241"/>
      <c r="J30" s="239"/>
    </row>
    <row r="31" spans="1:10" x14ac:dyDescent="0.25">
      <c r="A31" s="229"/>
      <c r="B31" s="253" t="s">
        <v>447</v>
      </c>
      <c r="C31" s="231"/>
      <c r="D31" s="232"/>
      <c r="E31" s="241">
        <v>453386038</v>
      </c>
      <c r="F31" s="242">
        <v>-9325616.8899999969</v>
      </c>
      <c r="G31" s="241">
        <v>444060421.11000037</v>
      </c>
      <c r="H31" s="243">
        <v>422628425.40999991</v>
      </c>
      <c r="I31" s="241">
        <v>420446967.81999987</v>
      </c>
      <c r="J31" s="243">
        <v>21431995.700000465</v>
      </c>
    </row>
    <row r="32" spans="1:10" x14ac:dyDescent="0.25">
      <c r="A32" s="229"/>
      <c r="B32" s="248"/>
      <c r="C32" s="231"/>
      <c r="D32" s="232"/>
      <c r="E32" s="241"/>
      <c r="F32" s="243"/>
      <c r="G32" s="241"/>
      <c r="H32" s="243"/>
      <c r="I32" s="241"/>
      <c r="J32" s="243"/>
    </row>
    <row r="33" spans="1:11" x14ac:dyDescent="0.25">
      <c r="A33" s="229"/>
      <c r="B33" s="230" t="s">
        <v>448</v>
      </c>
      <c r="C33" s="236"/>
      <c r="D33" s="237"/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5">
        <v>0</v>
      </c>
    </row>
    <row r="34" spans="1:11" x14ac:dyDescent="0.25">
      <c r="A34" s="229"/>
      <c r="B34" s="230" t="s">
        <v>449</v>
      </c>
      <c r="C34" s="236"/>
      <c r="D34" s="237"/>
      <c r="E34" s="241"/>
      <c r="F34" s="243"/>
      <c r="G34" s="241"/>
      <c r="H34" s="243"/>
      <c r="I34" s="241"/>
      <c r="J34" s="243"/>
    </row>
    <row r="35" spans="1:11" x14ac:dyDescent="0.25">
      <c r="A35" s="229"/>
      <c r="B35" s="230" t="s">
        <v>450</v>
      </c>
      <c r="C35" s="236"/>
      <c r="D35" s="237"/>
      <c r="E35" s="241"/>
      <c r="F35" s="243"/>
      <c r="G35" s="241"/>
      <c r="H35" s="243"/>
      <c r="I35" s="241"/>
      <c r="J35" s="243"/>
    </row>
    <row r="36" spans="1:11" x14ac:dyDescent="0.25">
      <c r="A36" s="229"/>
      <c r="B36" s="248"/>
      <c r="C36" s="231" t="s">
        <v>451</v>
      </c>
      <c r="D36" s="232"/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5">
        <v>0</v>
      </c>
    </row>
    <row r="37" spans="1:11" x14ac:dyDescent="0.25">
      <c r="A37" s="229"/>
      <c r="B37" s="248"/>
      <c r="C37" s="231" t="s">
        <v>452</v>
      </c>
      <c r="D37" s="232"/>
      <c r="E37" s="254">
        <v>0</v>
      </c>
      <c r="F37" s="254">
        <v>0</v>
      </c>
      <c r="G37" s="254">
        <v>0</v>
      </c>
      <c r="H37" s="254">
        <v>0</v>
      </c>
      <c r="I37" s="254">
        <v>0</v>
      </c>
      <c r="J37" s="255">
        <v>0</v>
      </c>
    </row>
    <row r="38" spans="1:11" x14ac:dyDescent="0.25">
      <c r="A38" s="229"/>
      <c r="B38" s="248"/>
      <c r="C38" s="231"/>
      <c r="D38" s="232"/>
      <c r="E38" s="241"/>
      <c r="F38" s="243"/>
      <c r="G38" s="241"/>
      <c r="H38" s="243"/>
      <c r="I38" s="241"/>
      <c r="J38" s="243"/>
    </row>
    <row r="39" spans="1:11" x14ac:dyDescent="0.25">
      <c r="A39" s="229"/>
      <c r="B39" s="230" t="s">
        <v>453</v>
      </c>
      <c r="C39" s="231"/>
      <c r="D39" s="232"/>
      <c r="E39" s="254">
        <v>0</v>
      </c>
      <c r="F39" s="254">
        <v>0</v>
      </c>
      <c r="G39" s="254">
        <v>0</v>
      </c>
      <c r="H39" s="254">
        <v>0</v>
      </c>
      <c r="I39" s="254">
        <v>0</v>
      </c>
      <c r="J39" s="255">
        <v>0</v>
      </c>
    </row>
    <row r="40" spans="1:11" x14ac:dyDescent="0.25">
      <c r="A40" s="229"/>
      <c r="B40" s="248"/>
      <c r="C40" s="231"/>
      <c r="D40" s="232"/>
      <c r="E40" s="241"/>
      <c r="F40" s="243"/>
      <c r="G40" s="241"/>
      <c r="H40" s="243"/>
      <c r="I40" s="241"/>
      <c r="J40" s="243"/>
    </row>
    <row r="41" spans="1:11" x14ac:dyDescent="0.25">
      <c r="A41" s="229"/>
      <c r="B41" s="230" t="s">
        <v>454</v>
      </c>
      <c r="C41" s="231"/>
      <c r="D41" s="232"/>
      <c r="E41" s="256">
        <f>E45</f>
        <v>4134261051.4899998</v>
      </c>
      <c r="F41" s="239">
        <f t="shared" ref="F41:J41" si="0">F45</f>
        <v>103837761.56999999</v>
      </c>
      <c r="G41" s="239">
        <f t="shared" si="0"/>
        <v>4238098813.0599999</v>
      </c>
      <c r="H41" s="239">
        <f t="shared" si="0"/>
        <v>4237189672.9099998</v>
      </c>
      <c r="I41" s="239">
        <f t="shared" si="0"/>
        <v>4234098952.9099998</v>
      </c>
      <c r="J41" s="239">
        <f t="shared" si="0"/>
        <v>909140.15</v>
      </c>
    </row>
    <row r="42" spans="1:11" x14ac:dyDescent="0.25">
      <c r="A42" s="229"/>
      <c r="B42" s="230"/>
      <c r="C42" s="231"/>
      <c r="D42" s="232"/>
      <c r="E42" s="256"/>
      <c r="F42" s="239"/>
      <c r="G42" s="257"/>
      <c r="H42" s="239"/>
      <c r="I42" s="257"/>
      <c r="J42" s="239"/>
    </row>
    <row r="43" spans="1:11" x14ac:dyDescent="0.25">
      <c r="A43" s="229"/>
      <c r="B43" s="230" t="s">
        <v>431</v>
      </c>
      <c r="C43" s="231"/>
      <c r="D43" s="232"/>
      <c r="E43" s="258">
        <v>0</v>
      </c>
      <c r="F43" s="254">
        <v>0</v>
      </c>
      <c r="G43" s="254">
        <v>0</v>
      </c>
      <c r="H43" s="254">
        <v>0</v>
      </c>
      <c r="I43" s="254">
        <v>0</v>
      </c>
      <c r="J43" s="255">
        <v>0</v>
      </c>
      <c r="K43" s="259">
        <v>0</v>
      </c>
    </row>
    <row r="44" spans="1:11" x14ac:dyDescent="0.25">
      <c r="A44" s="229"/>
      <c r="B44" s="248"/>
      <c r="C44" s="231"/>
      <c r="D44" s="232"/>
      <c r="E44" s="260"/>
      <c r="F44" s="243"/>
      <c r="G44" s="261"/>
      <c r="H44" s="243"/>
      <c r="I44" s="261"/>
      <c r="J44" s="243"/>
    </row>
    <row r="45" spans="1:11" x14ac:dyDescent="0.25">
      <c r="A45" s="229"/>
      <c r="B45" s="230" t="s">
        <v>432</v>
      </c>
      <c r="C45" s="231"/>
      <c r="D45" s="232"/>
      <c r="E45" s="260">
        <v>4134261051.4899998</v>
      </c>
      <c r="F45" s="243">
        <v>103837761.56999999</v>
      </c>
      <c r="G45" s="261">
        <v>4238098813.0599999</v>
      </c>
      <c r="H45" s="243">
        <v>4237189672.9099998</v>
      </c>
      <c r="I45" s="261">
        <v>4234098952.9099998</v>
      </c>
      <c r="J45" s="255">
        <v>909140.15</v>
      </c>
    </row>
    <row r="46" spans="1:11" x14ac:dyDescent="0.25">
      <c r="A46" s="229"/>
      <c r="B46" s="248"/>
      <c r="C46" s="231"/>
      <c r="D46" s="232"/>
      <c r="E46" s="262"/>
      <c r="F46" s="263"/>
      <c r="G46" s="262"/>
      <c r="H46" s="263"/>
      <c r="I46" s="262"/>
      <c r="J46" s="263"/>
    </row>
    <row r="47" spans="1:11" x14ac:dyDescent="0.25">
      <c r="A47" s="229"/>
      <c r="B47" s="230" t="s">
        <v>433</v>
      </c>
      <c r="C47" s="231"/>
      <c r="D47" s="232"/>
      <c r="E47" s="254">
        <v>0</v>
      </c>
      <c r="F47" s="254">
        <v>0</v>
      </c>
      <c r="G47" s="254">
        <v>0</v>
      </c>
      <c r="H47" s="254">
        <v>0</v>
      </c>
      <c r="I47" s="254">
        <v>0</v>
      </c>
      <c r="J47" s="255">
        <v>0</v>
      </c>
    </row>
    <row r="48" spans="1:11" x14ac:dyDescent="0.25">
      <c r="A48" s="229"/>
      <c r="B48" s="248"/>
      <c r="C48" s="246" t="s">
        <v>445</v>
      </c>
      <c r="D48" s="232"/>
      <c r="E48" s="254">
        <v>0</v>
      </c>
      <c r="F48" s="254">
        <v>0</v>
      </c>
      <c r="G48" s="254">
        <v>0</v>
      </c>
      <c r="H48" s="254">
        <v>0</v>
      </c>
      <c r="I48" s="254">
        <v>0</v>
      </c>
      <c r="J48" s="255">
        <v>0</v>
      </c>
    </row>
    <row r="49" spans="1:10" x14ac:dyDescent="0.25">
      <c r="A49" s="229"/>
      <c r="B49" s="248"/>
      <c r="C49" s="231" t="s">
        <v>446</v>
      </c>
      <c r="D49" s="232"/>
      <c r="E49" s="254">
        <v>0</v>
      </c>
      <c r="F49" s="254">
        <v>0</v>
      </c>
      <c r="G49" s="254">
        <v>0</v>
      </c>
      <c r="H49" s="254">
        <v>0</v>
      </c>
      <c r="I49" s="254">
        <v>0</v>
      </c>
      <c r="J49" s="255">
        <v>0</v>
      </c>
    </row>
    <row r="50" spans="1:10" x14ac:dyDescent="0.25">
      <c r="A50" s="229"/>
      <c r="B50" s="248"/>
      <c r="C50" s="231"/>
      <c r="D50" s="232"/>
      <c r="E50" s="262"/>
      <c r="F50" s="263"/>
      <c r="G50" s="262"/>
      <c r="H50" s="263"/>
      <c r="I50" s="262"/>
      <c r="J50" s="263"/>
    </row>
    <row r="51" spans="1:10" x14ac:dyDescent="0.25">
      <c r="A51" s="229"/>
      <c r="B51" s="253" t="s">
        <v>447</v>
      </c>
      <c r="C51" s="231"/>
      <c r="D51" s="232"/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5">
        <v>0</v>
      </c>
    </row>
    <row r="52" spans="1:10" x14ac:dyDescent="0.25">
      <c r="A52" s="229"/>
      <c r="B52" s="248"/>
      <c r="C52" s="231"/>
      <c r="D52" s="232"/>
      <c r="E52" s="262"/>
      <c r="F52" s="263"/>
      <c r="G52" s="262"/>
      <c r="H52" s="263"/>
      <c r="I52" s="262"/>
      <c r="J52" s="263"/>
    </row>
    <row r="53" spans="1:10" x14ac:dyDescent="0.25">
      <c r="A53" s="229"/>
      <c r="B53" s="230" t="s">
        <v>448</v>
      </c>
      <c r="C53" s="231"/>
      <c r="D53" s="232"/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5">
        <v>0</v>
      </c>
    </row>
    <row r="54" spans="1:10" x14ac:dyDescent="0.25">
      <c r="A54" s="229"/>
      <c r="B54" s="230" t="s">
        <v>449</v>
      </c>
      <c r="C54" s="231"/>
      <c r="D54" s="232"/>
      <c r="E54" s="262"/>
      <c r="F54" s="263"/>
      <c r="G54" s="262"/>
      <c r="H54" s="263"/>
      <c r="I54" s="262"/>
      <c r="J54" s="263"/>
    </row>
    <row r="55" spans="1:10" x14ac:dyDescent="0.25">
      <c r="A55" s="229"/>
      <c r="B55" s="230" t="s">
        <v>450</v>
      </c>
      <c r="C55" s="231"/>
      <c r="D55" s="232"/>
      <c r="E55" s="262"/>
      <c r="F55" s="263"/>
      <c r="G55" s="262"/>
      <c r="H55" s="263"/>
      <c r="I55" s="262"/>
      <c r="J55" s="263"/>
    </row>
    <row r="56" spans="1:10" x14ac:dyDescent="0.25">
      <c r="A56" s="229"/>
      <c r="B56" s="230"/>
      <c r="C56" s="231" t="s">
        <v>451</v>
      </c>
      <c r="D56" s="232"/>
      <c r="E56" s="254">
        <v>0</v>
      </c>
      <c r="F56" s="254">
        <v>0</v>
      </c>
      <c r="G56" s="254">
        <v>0</v>
      </c>
      <c r="H56" s="254">
        <v>0</v>
      </c>
      <c r="I56" s="254">
        <v>0</v>
      </c>
      <c r="J56" s="255">
        <v>0</v>
      </c>
    </row>
    <row r="57" spans="1:10" x14ac:dyDescent="0.25">
      <c r="A57" s="229"/>
      <c r="B57" s="230"/>
      <c r="C57" s="231" t="s">
        <v>452</v>
      </c>
      <c r="D57" s="232"/>
      <c r="E57" s="254">
        <v>0</v>
      </c>
      <c r="F57" s="254">
        <v>0</v>
      </c>
      <c r="G57" s="254">
        <v>0</v>
      </c>
      <c r="H57" s="254">
        <v>0</v>
      </c>
      <c r="I57" s="254">
        <v>0</v>
      </c>
      <c r="J57" s="255">
        <v>0</v>
      </c>
    </row>
    <row r="58" spans="1:10" x14ac:dyDescent="0.25">
      <c r="A58" s="229"/>
      <c r="B58" s="248"/>
      <c r="C58" s="231"/>
      <c r="D58" s="232"/>
      <c r="E58" s="262"/>
      <c r="F58" s="263"/>
      <c r="G58" s="262"/>
      <c r="H58" s="263"/>
      <c r="I58" s="262"/>
      <c r="J58" s="263"/>
    </row>
    <row r="59" spans="1:10" x14ac:dyDescent="0.25">
      <c r="A59" s="229"/>
      <c r="B59" s="230" t="s">
        <v>453</v>
      </c>
      <c r="C59" s="231"/>
      <c r="D59" s="232"/>
      <c r="E59" s="254">
        <v>0</v>
      </c>
      <c r="F59" s="254">
        <v>0</v>
      </c>
      <c r="G59" s="254">
        <v>0</v>
      </c>
      <c r="H59" s="254">
        <v>0</v>
      </c>
      <c r="I59" s="254">
        <v>0</v>
      </c>
      <c r="J59" s="255">
        <v>0</v>
      </c>
    </row>
    <row r="60" spans="1:10" x14ac:dyDescent="0.25">
      <c r="A60" s="229"/>
      <c r="B60" s="248"/>
      <c r="C60" s="231"/>
      <c r="D60" s="232"/>
      <c r="E60" s="262"/>
      <c r="F60" s="263"/>
      <c r="G60" s="262"/>
      <c r="H60" s="263"/>
      <c r="I60" s="262"/>
      <c r="J60" s="263"/>
    </row>
    <row r="61" spans="1:10" x14ac:dyDescent="0.25">
      <c r="A61" s="229"/>
      <c r="B61" s="230" t="s">
        <v>455</v>
      </c>
      <c r="C61" s="231"/>
      <c r="D61" s="231"/>
      <c r="E61" s="264">
        <f>E14+E41</f>
        <v>6564567659.4899998</v>
      </c>
      <c r="F61" s="264">
        <f t="shared" ref="F61:J61" si="1">F14+F41</f>
        <v>80750897.860000134</v>
      </c>
      <c r="G61" s="264">
        <f t="shared" si="1"/>
        <v>6645318557.3499937</v>
      </c>
      <c r="H61" s="264">
        <f t="shared" si="1"/>
        <v>6487391832.6299934</v>
      </c>
      <c r="I61" s="264">
        <f t="shared" si="1"/>
        <v>6473426142.6299992</v>
      </c>
      <c r="J61" s="264">
        <f t="shared" si="1"/>
        <v>157926724.72000018</v>
      </c>
    </row>
    <row r="62" spans="1:10" x14ac:dyDescent="0.25">
      <c r="A62" s="229"/>
      <c r="B62" s="230" t="s">
        <v>456</v>
      </c>
      <c r="C62" s="231"/>
      <c r="D62" s="232"/>
      <c r="E62" s="262"/>
      <c r="F62" s="263"/>
      <c r="G62" s="262"/>
      <c r="H62" s="263"/>
      <c r="I62" s="262"/>
      <c r="J62" s="263"/>
    </row>
    <row r="63" spans="1:10" ht="6" customHeight="1" x14ac:dyDescent="0.25">
      <c r="B63" s="10"/>
      <c r="C63" s="265"/>
      <c r="D63" s="266"/>
      <c r="E63" s="267"/>
      <c r="F63" s="268"/>
      <c r="G63" s="267"/>
      <c r="H63" s="268"/>
      <c r="I63" s="267"/>
      <c r="J63" s="268"/>
    </row>
    <row r="88" spans="3:10" x14ac:dyDescent="0.25">
      <c r="C88"/>
      <c r="D88"/>
      <c r="E88"/>
      <c r="H88"/>
      <c r="I88"/>
      <c r="J88"/>
    </row>
    <row r="89" spans="3:10" x14ac:dyDescent="0.25">
      <c r="C89"/>
      <c r="D89"/>
      <c r="E89"/>
      <c r="H89"/>
      <c r="I89"/>
      <c r="J89"/>
    </row>
    <row r="90" spans="3:10" x14ac:dyDescent="0.25">
      <c r="C90"/>
      <c r="D90"/>
      <c r="E90"/>
      <c r="H90"/>
      <c r="I90"/>
      <c r="J90"/>
    </row>
  </sheetData>
  <mergeCells count="10">
    <mergeCell ref="B8:J8"/>
    <mergeCell ref="B11:D12"/>
    <mergeCell ref="E11:I11"/>
    <mergeCell ref="J11:J12"/>
    <mergeCell ref="B2:J2"/>
    <mergeCell ref="B3:J3"/>
    <mergeCell ref="B4:J4"/>
    <mergeCell ref="B5:J5"/>
    <mergeCell ref="B6:J6"/>
    <mergeCell ref="B7:J7"/>
  </mergeCells>
  <pageMargins left="0.39370078740157483" right="0.39370078740157483" top="0.51181102362204722" bottom="0.59055118110236227" header="0.31496062992125984" footer="0.31496062992125984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workbookViewId="0">
      <selection activeCell="A20" sqref="A20"/>
    </sheetView>
  </sheetViews>
  <sheetFormatPr baseColWidth="10" defaultRowHeight="11.25" x14ac:dyDescent="0.2"/>
  <cols>
    <col min="1" max="1" width="64.7109375" style="86" customWidth="1"/>
    <col min="2" max="2" width="16.7109375" style="100" customWidth="1"/>
    <col min="3" max="3" width="16.7109375" style="86" customWidth="1"/>
    <col min="4" max="4" width="64.7109375" style="86" customWidth="1"/>
    <col min="5" max="6" width="16.7109375" style="123" customWidth="1"/>
    <col min="7" max="7" width="14.140625" style="85" bestFit="1" customWidth="1"/>
    <col min="8" max="8" width="13" style="86" bestFit="1" customWidth="1"/>
    <col min="9" max="16384" width="11.42578125" style="86"/>
  </cols>
  <sheetData>
    <row r="1" spans="1:9" ht="12" x14ac:dyDescent="0.2">
      <c r="A1" s="302" t="s">
        <v>115</v>
      </c>
      <c r="B1" s="302"/>
      <c r="C1" s="302"/>
      <c r="D1" s="302"/>
      <c r="E1" s="302"/>
      <c r="F1" s="302"/>
    </row>
    <row r="2" spans="1:9" ht="12" x14ac:dyDescent="0.2">
      <c r="A2" s="302" t="s">
        <v>116</v>
      </c>
      <c r="B2" s="302"/>
      <c r="C2" s="302"/>
      <c r="D2" s="302"/>
      <c r="E2" s="302"/>
      <c r="F2" s="302"/>
    </row>
    <row r="3" spans="1:9" ht="12" x14ac:dyDescent="0.2">
      <c r="A3" s="302" t="s">
        <v>117</v>
      </c>
      <c r="B3" s="302"/>
      <c r="C3" s="302"/>
      <c r="D3" s="302"/>
      <c r="E3" s="302"/>
      <c r="F3" s="302"/>
    </row>
    <row r="4" spans="1:9" ht="39" customHeight="1" x14ac:dyDescent="0.2">
      <c r="A4" s="303" t="s">
        <v>36</v>
      </c>
      <c r="B4" s="303"/>
      <c r="C4" s="303"/>
      <c r="D4" s="303"/>
      <c r="E4" s="303"/>
      <c r="F4" s="303"/>
    </row>
    <row r="5" spans="1:9" ht="34.5" customHeight="1" x14ac:dyDescent="0.2">
      <c r="A5" s="87" t="s">
        <v>118</v>
      </c>
      <c r="B5" s="87">
        <v>2017</v>
      </c>
      <c r="C5" s="88">
        <v>2016</v>
      </c>
      <c r="D5" s="89" t="s">
        <v>118</v>
      </c>
      <c r="E5" s="87">
        <v>2017</v>
      </c>
      <c r="F5" s="88">
        <v>2016</v>
      </c>
    </row>
    <row r="6" spans="1:9" ht="12" x14ac:dyDescent="0.2">
      <c r="A6" s="90" t="s">
        <v>119</v>
      </c>
      <c r="B6" s="91"/>
      <c r="C6" s="92"/>
      <c r="D6" s="90" t="s">
        <v>120</v>
      </c>
      <c r="E6" s="93"/>
      <c r="F6" s="93"/>
    </row>
    <row r="7" spans="1:9" ht="12" x14ac:dyDescent="0.2">
      <c r="A7" s="94" t="s">
        <v>121</v>
      </c>
      <c r="B7" s="95"/>
      <c r="C7" s="96"/>
      <c r="D7" s="94" t="s">
        <v>122</v>
      </c>
      <c r="E7" s="97"/>
      <c r="F7" s="97"/>
    </row>
    <row r="8" spans="1:9" ht="12" x14ac:dyDescent="0.2">
      <c r="A8" s="94"/>
      <c r="B8" s="95"/>
      <c r="C8" s="96"/>
      <c r="D8" s="94"/>
      <c r="E8" s="97"/>
      <c r="F8" s="97"/>
    </row>
    <row r="9" spans="1:9" ht="12" x14ac:dyDescent="0.2">
      <c r="A9" s="94" t="s">
        <v>123</v>
      </c>
      <c r="B9" s="98">
        <f>SUM(B10:B16)</f>
        <v>650528122.80999994</v>
      </c>
      <c r="C9" s="98">
        <f>SUM(C10:C16)</f>
        <v>1213303171.04</v>
      </c>
      <c r="D9" s="94" t="s">
        <v>124</v>
      </c>
      <c r="E9" s="98">
        <f>SUM(E10:E18)</f>
        <v>564076640.61000001</v>
      </c>
      <c r="F9" s="98">
        <f>SUM(F10:F18)</f>
        <v>428495624.42000002</v>
      </c>
    </row>
    <row r="10" spans="1:9" ht="12" x14ac:dyDescent="0.2">
      <c r="A10" s="99" t="s">
        <v>125</v>
      </c>
      <c r="B10" s="97">
        <v>1316900</v>
      </c>
      <c r="C10" s="97">
        <v>993800</v>
      </c>
      <c r="D10" s="99" t="s">
        <v>126</v>
      </c>
      <c r="E10" s="97">
        <v>122982.2</v>
      </c>
      <c r="F10" s="97">
        <v>0</v>
      </c>
      <c r="I10" s="100"/>
    </row>
    <row r="11" spans="1:9" ht="12" x14ac:dyDescent="0.2">
      <c r="A11" s="99" t="s">
        <v>127</v>
      </c>
      <c r="B11" s="97">
        <v>224112081.5</v>
      </c>
      <c r="C11" s="97">
        <v>338584680.93000001</v>
      </c>
      <c r="D11" s="99" t="s">
        <v>128</v>
      </c>
      <c r="E11" s="97">
        <v>214586968.80000001</v>
      </c>
      <c r="F11" s="97">
        <v>217861056.43000001</v>
      </c>
      <c r="G11" s="101"/>
    </row>
    <row r="12" spans="1:9" ht="12" x14ac:dyDescent="0.2">
      <c r="A12" s="99" t="s">
        <v>129</v>
      </c>
      <c r="B12" s="97">
        <v>0</v>
      </c>
      <c r="C12" s="97">
        <v>0</v>
      </c>
      <c r="D12" s="99" t="s">
        <v>130</v>
      </c>
      <c r="E12" s="97">
        <v>74173293.040000007</v>
      </c>
      <c r="F12" s="97">
        <v>25194591.059999999</v>
      </c>
    </row>
    <row r="13" spans="1:9" ht="12" x14ac:dyDescent="0.2">
      <c r="A13" s="99" t="s">
        <v>131</v>
      </c>
      <c r="B13" s="97">
        <v>329959919.79000002</v>
      </c>
      <c r="C13" s="97">
        <v>780560379.88999999</v>
      </c>
      <c r="D13" s="99" t="s">
        <v>132</v>
      </c>
      <c r="E13" s="97">
        <v>30605263.879999999</v>
      </c>
      <c r="F13" s="97">
        <v>7771716.1299999999</v>
      </c>
    </row>
    <row r="14" spans="1:9" ht="12" x14ac:dyDescent="0.2">
      <c r="A14" s="99" t="s">
        <v>133</v>
      </c>
      <c r="B14" s="97">
        <v>0</v>
      </c>
      <c r="C14" s="97">
        <v>0</v>
      </c>
      <c r="D14" s="99" t="s">
        <v>134</v>
      </c>
      <c r="E14" s="97">
        <v>96196813.799999997</v>
      </c>
      <c r="F14" s="97">
        <v>56018355.210000001</v>
      </c>
    </row>
    <row r="15" spans="1:9" ht="15.75" customHeight="1" x14ac:dyDescent="0.2">
      <c r="A15" s="99" t="s">
        <v>135</v>
      </c>
      <c r="B15" s="97">
        <v>95139221.519999996</v>
      </c>
      <c r="C15" s="97">
        <v>93164310.219999999</v>
      </c>
      <c r="D15" s="99" t="s">
        <v>136</v>
      </c>
      <c r="E15" s="97">
        <v>0</v>
      </c>
      <c r="F15" s="97">
        <v>0</v>
      </c>
    </row>
    <row r="16" spans="1:9" ht="12" x14ac:dyDescent="0.2">
      <c r="A16" s="99" t="s">
        <v>137</v>
      </c>
      <c r="B16" s="97">
        <v>0</v>
      </c>
      <c r="C16" s="97">
        <v>0</v>
      </c>
      <c r="D16" s="99" t="s">
        <v>138</v>
      </c>
      <c r="E16" s="97">
        <v>114481869.47</v>
      </c>
      <c r="F16" s="97">
        <v>78798122.650000006</v>
      </c>
    </row>
    <row r="17" spans="1:6" ht="12" x14ac:dyDescent="0.2">
      <c r="A17" s="99"/>
      <c r="B17" s="97"/>
      <c r="C17" s="97"/>
      <c r="D17" s="99" t="s">
        <v>139</v>
      </c>
      <c r="E17" s="97">
        <v>0</v>
      </c>
      <c r="F17" s="97">
        <v>0</v>
      </c>
    </row>
    <row r="18" spans="1:6" ht="12" x14ac:dyDescent="0.2">
      <c r="A18" s="102" t="s">
        <v>140</v>
      </c>
      <c r="B18" s="98">
        <f>SUM(B19:B25)</f>
        <v>107270897.11</v>
      </c>
      <c r="C18" s="98">
        <f>SUM(C19:C25)</f>
        <v>108523228.14</v>
      </c>
      <c r="D18" s="99" t="s">
        <v>141</v>
      </c>
      <c r="E18" s="97">
        <v>33909449.420000002</v>
      </c>
      <c r="F18" s="97">
        <v>42851782.939999998</v>
      </c>
    </row>
    <row r="19" spans="1:6" ht="12" x14ac:dyDescent="0.2">
      <c r="A19" s="99" t="s">
        <v>142</v>
      </c>
      <c r="B19" s="97">
        <v>0</v>
      </c>
      <c r="C19" s="97">
        <v>0</v>
      </c>
      <c r="D19" s="99"/>
      <c r="E19" s="97"/>
      <c r="F19" s="97"/>
    </row>
    <row r="20" spans="1:6" ht="12" x14ac:dyDescent="0.2">
      <c r="A20" s="99" t="s">
        <v>143</v>
      </c>
      <c r="B20" s="97">
        <v>0</v>
      </c>
      <c r="C20" s="97">
        <v>0</v>
      </c>
      <c r="D20" s="94" t="s">
        <v>144</v>
      </c>
      <c r="E20" s="98">
        <f>SUM(E21:E23)</f>
        <v>0</v>
      </c>
      <c r="F20" s="98">
        <f>SUM(F21:F23)</f>
        <v>0</v>
      </c>
    </row>
    <row r="21" spans="1:6" ht="12" x14ac:dyDescent="0.2">
      <c r="A21" s="99" t="s">
        <v>145</v>
      </c>
      <c r="B21" s="97">
        <v>2220894.11</v>
      </c>
      <c r="C21" s="97">
        <v>1259896.77</v>
      </c>
      <c r="D21" s="99" t="s">
        <v>146</v>
      </c>
      <c r="E21" s="97">
        <v>0</v>
      </c>
      <c r="F21" s="97">
        <v>0</v>
      </c>
    </row>
    <row r="22" spans="1:6" ht="12" x14ac:dyDescent="0.2">
      <c r="A22" s="99" t="s">
        <v>147</v>
      </c>
      <c r="B22" s="97">
        <v>6435427.1100000003</v>
      </c>
      <c r="C22" s="97">
        <v>7801667.4800000004</v>
      </c>
      <c r="D22" s="99" t="s">
        <v>148</v>
      </c>
      <c r="E22" s="97">
        <v>0</v>
      </c>
      <c r="F22" s="97">
        <v>0</v>
      </c>
    </row>
    <row r="23" spans="1:6" ht="12" x14ac:dyDescent="0.2">
      <c r="A23" s="99" t="s">
        <v>149</v>
      </c>
      <c r="B23" s="97">
        <v>34390199.5</v>
      </c>
      <c r="C23" s="97">
        <v>29874410</v>
      </c>
      <c r="D23" s="99" t="s">
        <v>150</v>
      </c>
      <c r="E23" s="97">
        <v>0</v>
      </c>
      <c r="F23" s="97">
        <v>0</v>
      </c>
    </row>
    <row r="24" spans="1:6" ht="12" x14ac:dyDescent="0.2">
      <c r="A24" s="99" t="s">
        <v>151</v>
      </c>
      <c r="B24" s="97">
        <v>64224376.390000001</v>
      </c>
      <c r="C24" s="97">
        <v>69587253.890000001</v>
      </c>
      <c r="D24" s="99"/>
      <c r="E24" s="97"/>
      <c r="F24" s="97"/>
    </row>
    <row r="25" spans="1:6" ht="12" x14ac:dyDescent="0.2">
      <c r="A25" s="99" t="s">
        <v>152</v>
      </c>
      <c r="B25" s="97">
        <v>0</v>
      </c>
      <c r="C25" s="97">
        <v>0</v>
      </c>
      <c r="D25" s="94" t="s">
        <v>153</v>
      </c>
      <c r="E25" s="98">
        <f>SUM(E26:E27)</f>
        <v>16371355.02</v>
      </c>
      <c r="F25" s="98">
        <f>SUM(F26:F27)</f>
        <v>12568506.08</v>
      </c>
    </row>
    <row r="26" spans="1:6" ht="12" x14ac:dyDescent="0.2">
      <c r="A26" s="99"/>
      <c r="B26" s="97"/>
      <c r="C26" s="97"/>
      <c r="D26" s="99" t="s">
        <v>154</v>
      </c>
      <c r="E26" s="97">
        <v>16371355.02</v>
      </c>
      <c r="F26" s="97">
        <v>12568506.08</v>
      </c>
    </row>
    <row r="27" spans="1:6" ht="12" x14ac:dyDescent="0.2">
      <c r="A27" s="94" t="s">
        <v>155</v>
      </c>
      <c r="B27" s="98">
        <f>SUM(B28:B32)</f>
        <v>303862481.44</v>
      </c>
      <c r="C27" s="98">
        <f>SUM(C28:C32)</f>
        <v>47713821.810000002</v>
      </c>
      <c r="D27" s="99" t="s">
        <v>156</v>
      </c>
      <c r="E27" s="97">
        <v>0</v>
      </c>
      <c r="F27" s="97">
        <v>0</v>
      </c>
    </row>
    <row r="28" spans="1:6" ht="24" x14ac:dyDescent="0.2">
      <c r="A28" s="99" t="s">
        <v>157</v>
      </c>
      <c r="B28" s="97">
        <v>0</v>
      </c>
      <c r="C28" s="97">
        <v>0</v>
      </c>
      <c r="D28" s="94" t="s">
        <v>158</v>
      </c>
      <c r="E28" s="98">
        <v>0</v>
      </c>
      <c r="F28" s="98">
        <v>0</v>
      </c>
    </row>
    <row r="29" spans="1:6" ht="15" customHeight="1" x14ac:dyDescent="0.2">
      <c r="A29" s="99" t="s">
        <v>159</v>
      </c>
      <c r="B29" s="97">
        <v>5031253.99</v>
      </c>
      <c r="C29" s="97">
        <v>8681028.1500000004</v>
      </c>
      <c r="D29" s="94" t="s">
        <v>160</v>
      </c>
      <c r="E29" s="98">
        <f>SUM(E30:E32)</f>
        <v>6435427.1100000003</v>
      </c>
      <c r="F29" s="98">
        <f>SUM(F30:F32)</f>
        <v>7801667.4800000004</v>
      </c>
    </row>
    <row r="30" spans="1:6" ht="12" x14ac:dyDescent="0.2">
      <c r="A30" s="99" t="s">
        <v>161</v>
      </c>
      <c r="B30" s="97">
        <v>0</v>
      </c>
      <c r="C30" s="97">
        <v>1121823.7</v>
      </c>
      <c r="D30" s="99" t="s">
        <v>162</v>
      </c>
      <c r="E30" s="97">
        <v>0</v>
      </c>
      <c r="F30" s="97">
        <v>0</v>
      </c>
    </row>
    <row r="31" spans="1:6" ht="12" x14ac:dyDescent="0.2">
      <c r="A31" s="99" t="s">
        <v>163</v>
      </c>
      <c r="B31" s="97">
        <v>298831227.44999999</v>
      </c>
      <c r="C31" s="97">
        <v>37910969.960000001</v>
      </c>
      <c r="D31" s="99" t="s">
        <v>164</v>
      </c>
      <c r="E31" s="97">
        <v>0</v>
      </c>
      <c r="F31" s="97">
        <v>0</v>
      </c>
    </row>
    <row r="32" spans="1:6" ht="12" x14ac:dyDescent="0.2">
      <c r="A32" s="99" t="s">
        <v>165</v>
      </c>
      <c r="B32" s="97">
        <v>0</v>
      </c>
      <c r="C32" s="97">
        <v>0</v>
      </c>
      <c r="D32" s="99" t="s">
        <v>166</v>
      </c>
      <c r="E32" s="97">
        <v>6435427.1100000003</v>
      </c>
      <c r="F32" s="97">
        <v>7801667.4800000004</v>
      </c>
    </row>
    <row r="33" spans="1:6" ht="12" x14ac:dyDescent="0.2">
      <c r="A33" s="99"/>
      <c r="B33" s="97"/>
      <c r="C33" s="97"/>
      <c r="D33" s="99"/>
      <c r="E33" s="97"/>
      <c r="F33" s="97"/>
    </row>
    <row r="34" spans="1:6" ht="24" x14ac:dyDescent="0.2">
      <c r="A34" s="94" t="s">
        <v>167</v>
      </c>
      <c r="B34" s="98">
        <f>SUM(B35:B39)</f>
        <v>0</v>
      </c>
      <c r="C34" s="98">
        <f>SUM(C35:C39)</f>
        <v>0</v>
      </c>
      <c r="D34" s="94" t="s">
        <v>168</v>
      </c>
      <c r="E34" s="98">
        <f>SUM(E35:E40)</f>
        <v>87504655.390000001</v>
      </c>
      <c r="F34" s="98">
        <f>SUM(F35:F40)</f>
        <v>85111007.960000008</v>
      </c>
    </row>
    <row r="35" spans="1:6" ht="12" x14ac:dyDescent="0.2">
      <c r="A35" s="99" t="s">
        <v>169</v>
      </c>
      <c r="B35" s="97">
        <v>0</v>
      </c>
      <c r="C35" s="97">
        <v>0</v>
      </c>
      <c r="D35" s="99" t="s">
        <v>170</v>
      </c>
      <c r="E35" s="97">
        <v>65567743.340000004</v>
      </c>
      <c r="F35" s="97">
        <v>66722897.270000003</v>
      </c>
    </row>
    <row r="36" spans="1:6" ht="12" x14ac:dyDescent="0.2">
      <c r="A36" s="99" t="s">
        <v>171</v>
      </c>
      <c r="B36" s="97">
        <v>0</v>
      </c>
      <c r="C36" s="97">
        <v>0</v>
      </c>
      <c r="D36" s="99" t="s">
        <v>172</v>
      </c>
      <c r="E36" s="97">
        <v>21936912.050000001</v>
      </c>
      <c r="F36" s="97">
        <v>18388110.690000001</v>
      </c>
    </row>
    <row r="37" spans="1:6" ht="12" x14ac:dyDescent="0.2">
      <c r="A37" s="99" t="s">
        <v>173</v>
      </c>
      <c r="B37" s="97">
        <v>0</v>
      </c>
      <c r="C37" s="97">
        <v>0</v>
      </c>
      <c r="D37" s="99" t="s">
        <v>174</v>
      </c>
      <c r="E37" s="97">
        <v>0</v>
      </c>
      <c r="F37" s="97">
        <v>0</v>
      </c>
    </row>
    <row r="38" spans="1:6" ht="12" x14ac:dyDescent="0.2">
      <c r="A38" s="99" t="s">
        <v>175</v>
      </c>
      <c r="B38" s="97">
        <v>0</v>
      </c>
      <c r="C38" s="97">
        <v>0</v>
      </c>
      <c r="D38" s="99" t="s">
        <v>176</v>
      </c>
      <c r="E38" s="97">
        <v>0</v>
      </c>
      <c r="F38" s="97">
        <v>0</v>
      </c>
    </row>
    <row r="39" spans="1:6" ht="12" x14ac:dyDescent="0.2">
      <c r="A39" s="99" t="s">
        <v>177</v>
      </c>
      <c r="B39" s="97">
        <v>0</v>
      </c>
      <c r="C39" s="97">
        <v>0</v>
      </c>
      <c r="D39" s="99" t="s">
        <v>178</v>
      </c>
      <c r="E39" s="97">
        <v>0</v>
      </c>
      <c r="F39" s="97">
        <v>0</v>
      </c>
    </row>
    <row r="40" spans="1:6" ht="12" x14ac:dyDescent="0.2">
      <c r="A40" s="99"/>
      <c r="B40" s="97"/>
      <c r="C40" s="97"/>
      <c r="D40" s="99" t="s">
        <v>179</v>
      </c>
      <c r="E40" s="97">
        <v>0</v>
      </c>
      <c r="F40" s="97">
        <v>0</v>
      </c>
    </row>
    <row r="41" spans="1:6" ht="12" x14ac:dyDescent="0.2">
      <c r="A41" s="94" t="s">
        <v>180</v>
      </c>
      <c r="B41" s="98">
        <v>0</v>
      </c>
      <c r="C41" s="98">
        <v>0</v>
      </c>
      <c r="D41" s="99"/>
      <c r="E41" s="97"/>
      <c r="F41" s="97"/>
    </row>
    <row r="42" spans="1:6" ht="12" x14ac:dyDescent="0.2">
      <c r="A42" s="94"/>
      <c r="B42" s="98"/>
      <c r="C42" s="98"/>
      <c r="D42" s="94" t="s">
        <v>181</v>
      </c>
      <c r="E42" s="98">
        <f>SUM(E43:E45)</f>
        <v>0</v>
      </c>
      <c r="F42" s="98">
        <f>SUM(F43:F45)</f>
        <v>0</v>
      </c>
    </row>
    <row r="43" spans="1:6" ht="12" x14ac:dyDescent="0.2">
      <c r="A43" s="94" t="s">
        <v>182</v>
      </c>
      <c r="B43" s="98">
        <f>SUM(B44:B45)</f>
        <v>0</v>
      </c>
      <c r="C43" s="98">
        <f>SUM(C44:C45)</f>
        <v>0</v>
      </c>
      <c r="D43" s="99" t="s">
        <v>183</v>
      </c>
      <c r="E43" s="97">
        <v>0</v>
      </c>
      <c r="F43" s="97">
        <v>0</v>
      </c>
    </row>
    <row r="44" spans="1:6" ht="15.75" customHeight="1" x14ac:dyDescent="0.2">
      <c r="A44" s="99" t="s">
        <v>184</v>
      </c>
      <c r="B44" s="97">
        <v>0</v>
      </c>
      <c r="C44" s="97">
        <v>0</v>
      </c>
      <c r="D44" s="99" t="s">
        <v>185</v>
      </c>
      <c r="E44" s="97">
        <v>0</v>
      </c>
      <c r="F44" s="97">
        <v>0</v>
      </c>
    </row>
    <row r="45" spans="1:6" ht="12" x14ac:dyDescent="0.2">
      <c r="A45" s="99" t="s">
        <v>186</v>
      </c>
      <c r="B45" s="97">
        <v>0</v>
      </c>
      <c r="C45" s="97">
        <v>0</v>
      </c>
      <c r="D45" s="99" t="s">
        <v>187</v>
      </c>
      <c r="E45" s="97">
        <v>0</v>
      </c>
      <c r="F45" s="97">
        <v>0</v>
      </c>
    </row>
    <row r="46" spans="1:6" ht="12" x14ac:dyDescent="0.2">
      <c r="A46" s="99"/>
      <c r="B46" s="97"/>
      <c r="C46" s="97"/>
      <c r="D46" s="99"/>
      <c r="E46" s="97"/>
      <c r="F46" s="97"/>
    </row>
    <row r="47" spans="1:6" ht="12" x14ac:dyDescent="0.2">
      <c r="A47" s="94" t="s">
        <v>188</v>
      </c>
      <c r="B47" s="98">
        <f>SUM(B48:B51)</f>
        <v>549073</v>
      </c>
      <c r="C47" s="98">
        <f>SUM(C48:C51)</f>
        <v>580000.78</v>
      </c>
      <c r="D47" s="94" t="s">
        <v>189</v>
      </c>
      <c r="E47" s="98">
        <f>SUM(E48:E50)</f>
        <v>0</v>
      </c>
      <c r="F47" s="98">
        <f>SUM(F48:F50)</f>
        <v>0</v>
      </c>
    </row>
    <row r="48" spans="1:6" ht="12" x14ac:dyDescent="0.2">
      <c r="A48" s="99" t="s">
        <v>190</v>
      </c>
      <c r="B48" s="97">
        <v>549073</v>
      </c>
      <c r="C48" s="97">
        <v>580000.78</v>
      </c>
      <c r="D48" s="99" t="s">
        <v>191</v>
      </c>
      <c r="E48" s="97">
        <v>0</v>
      </c>
      <c r="F48" s="97">
        <v>0</v>
      </c>
    </row>
    <row r="49" spans="1:6" ht="12" x14ac:dyDescent="0.2">
      <c r="A49" s="99" t="s">
        <v>192</v>
      </c>
      <c r="B49" s="97">
        <v>0</v>
      </c>
      <c r="C49" s="97">
        <v>0</v>
      </c>
      <c r="D49" s="99" t="s">
        <v>193</v>
      </c>
      <c r="E49" s="97">
        <v>0</v>
      </c>
      <c r="F49" s="97">
        <v>0</v>
      </c>
    </row>
    <row r="50" spans="1:6" ht="13.5" customHeight="1" x14ac:dyDescent="0.2">
      <c r="A50" s="99" t="s">
        <v>194</v>
      </c>
      <c r="B50" s="97">
        <v>0</v>
      </c>
      <c r="C50" s="97">
        <v>0</v>
      </c>
      <c r="D50" s="99" t="s">
        <v>195</v>
      </c>
      <c r="E50" s="97">
        <v>0</v>
      </c>
      <c r="F50" s="97">
        <v>0</v>
      </c>
    </row>
    <row r="51" spans="1:6" ht="12" x14ac:dyDescent="0.2">
      <c r="A51" s="99" t="s">
        <v>196</v>
      </c>
      <c r="B51" s="97">
        <v>0</v>
      </c>
      <c r="C51" s="97">
        <v>0</v>
      </c>
      <c r="D51" s="99"/>
      <c r="E51" s="97"/>
      <c r="F51" s="97"/>
    </row>
    <row r="52" spans="1:6" ht="12" x14ac:dyDescent="0.2">
      <c r="A52" s="99"/>
      <c r="B52" s="95"/>
      <c r="C52" s="95"/>
      <c r="D52" s="99"/>
      <c r="E52" s="97"/>
      <c r="F52" s="97"/>
    </row>
    <row r="53" spans="1:6" ht="12" x14ac:dyDescent="0.2">
      <c r="A53" s="94" t="s">
        <v>197</v>
      </c>
      <c r="B53" s="98">
        <f>+B9+B18+B27+B34+B41+B43+B47</f>
        <v>1062210574.3599999</v>
      </c>
      <c r="C53" s="98">
        <f>+C9+C18+C27+C34+C41+C43+C47</f>
        <v>1370120221.77</v>
      </c>
      <c r="D53" s="94" t="s">
        <v>198</v>
      </c>
      <c r="E53" s="98">
        <f>+E9+E20+E25+E28+E29+E34+E42+E47</f>
        <v>674388078.13</v>
      </c>
      <c r="F53" s="98">
        <f>+F9+F20+F25+F28+F29+F34+F42+F47</f>
        <v>533976805.94000006</v>
      </c>
    </row>
    <row r="54" spans="1:6" ht="12" x14ac:dyDescent="0.2">
      <c r="A54" s="94"/>
      <c r="B54" s="98"/>
      <c r="C54" s="98"/>
      <c r="D54" s="94"/>
      <c r="E54" s="98"/>
      <c r="F54" s="98"/>
    </row>
    <row r="55" spans="1:6" ht="12" x14ac:dyDescent="0.2">
      <c r="A55" s="94"/>
      <c r="B55" s="98"/>
      <c r="C55" s="98"/>
      <c r="D55" s="94"/>
      <c r="E55" s="98"/>
      <c r="F55" s="98"/>
    </row>
    <row r="56" spans="1:6" ht="12" x14ac:dyDescent="0.2">
      <c r="A56" s="94"/>
      <c r="B56" s="98"/>
      <c r="C56" s="98"/>
      <c r="D56" s="94"/>
      <c r="E56" s="98"/>
      <c r="F56" s="98"/>
    </row>
    <row r="57" spans="1:6" ht="12" x14ac:dyDescent="0.2">
      <c r="A57" s="94"/>
      <c r="B57" s="98"/>
      <c r="C57" s="98"/>
      <c r="D57" s="94"/>
      <c r="E57" s="98"/>
      <c r="F57" s="98"/>
    </row>
    <row r="58" spans="1:6" ht="54.75" customHeight="1" x14ac:dyDescent="0.2">
      <c r="A58" s="103"/>
      <c r="B58" s="104"/>
      <c r="C58" s="104"/>
      <c r="D58" s="103"/>
      <c r="E58" s="104"/>
      <c r="F58" s="104"/>
    </row>
    <row r="59" spans="1:6" ht="12" x14ac:dyDescent="0.2">
      <c r="A59" s="94" t="s">
        <v>199</v>
      </c>
      <c r="B59" s="98"/>
      <c r="C59" s="98"/>
      <c r="D59" s="94" t="s">
        <v>200</v>
      </c>
      <c r="E59" s="97"/>
      <c r="F59" s="97"/>
    </row>
    <row r="60" spans="1:6" ht="12" x14ac:dyDescent="0.2">
      <c r="A60" s="99" t="s">
        <v>201</v>
      </c>
      <c r="B60" s="105">
        <v>314030</v>
      </c>
      <c r="C60" s="97">
        <v>314030</v>
      </c>
      <c r="D60" s="99" t="s">
        <v>202</v>
      </c>
      <c r="E60" s="97">
        <v>0</v>
      </c>
      <c r="F60" s="97">
        <v>0</v>
      </c>
    </row>
    <row r="61" spans="1:6" ht="12" x14ac:dyDescent="0.2">
      <c r="A61" s="99" t="s">
        <v>203</v>
      </c>
      <c r="B61" s="105">
        <v>99397172.280000001</v>
      </c>
      <c r="C61" s="97">
        <v>67009866.909999996</v>
      </c>
      <c r="D61" s="99" t="s">
        <v>204</v>
      </c>
      <c r="E61" s="97">
        <v>0</v>
      </c>
      <c r="F61" s="97">
        <v>0</v>
      </c>
    </row>
    <row r="62" spans="1:6" ht="12" x14ac:dyDescent="0.2">
      <c r="A62" s="99" t="s">
        <v>205</v>
      </c>
      <c r="B62" s="105">
        <v>6790816796.3500004</v>
      </c>
      <c r="C62" s="97">
        <v>6481374815.6000004</v>
      </c>
      <c r="D62" s="99" t="s">
        <v>206</v>
      </c>
      <c r="E62" s="97">
        <v>1011824015.6799999</v>
      </c>
      <c r="F62" s="97">
        <v>786147634.79999995</v>
      </c>
    </row>
    <row r="63" spans="1:6" ht="12" x14ac:dyDescent="0.2">
      <c r="A63" s="99" t="s">
        <v>207</v>
      </c>
      <c r="B63" s="105">
        <v>1597290280.21</v>
      </c>
      <c r="C63" s="97">
        <v>1607849656.3099999</v>
      </c>
      <c r="D63" s="99" t="s">
        <v>208</v>
      </c>
      <c r="E63" s="97">
        <v>13200000</v>
      </c>
      <c r="F63" s="97">
        <v>13200000</v>
      </c>
    </row>
    <row r="64" spans="1:6" ht="13.5" customHeight="1" x14ac:dyDescent="0.2">
      <c r="A64" s="99" t="s">
        <v>209</v>
      </c>
      <c r="B64" s="105">
        <v>42621823.670000002</v>
      </c>
      <c r="C64" s="97">
        <v>26590990.5</v>
      </c>
      <c r="D64" s="99" t="s">
        <v>210</v>
      </c>
      <c r="E64" s="97">
        <v>0</v>
      </c>
      <c r="F64" s="97">
        <v>0</v>
      </c>
    </row>
    <row r="65" spans="1:6" ht="12" x14ac:dyDescent="0.2">
      <c r="A65" s="99" t="s">
        <v>211</v>
      </c>
      <c r="B65" s="97">
        <v>-1108655384.97</v>
      </c>
      <c r="C65" s="97">
        <v>-1148835150.26</v>
      </c>
      <c r="D65" s="99" t="s">
        <v>212</v>
      </c>
      <c r="E65" s="97">
        <v>0</v>
      </c>
      <c r="F65" s="97">
        <v>0</v>
      </c>
    </row>
    <row r="66" spans="1:6" ht="12" x14ac:dyDescent="0.2">
      <c r="A66" s="99" t="s">
        <v>213</v>
      </c>
      <c r="B66" s="97">
        <v>0</v>
      </c>
      <c r="C66" s="97">
        <v>0</v>
      </c>
      <c r="D66" s="94"/>
      <c r="E66" s="97"/>
      <c r="F66" s="97"/>
    </row>
    <row r="67" spans="1:6" ht="12" x14ac:dyDescent="0.2">
      <c r="A67" s="99" t="s">
        <v>214</v>
      </c>
      <c r="B67" s="97">
        <v>0</v>
      </c>
      <c r="C67" s="97">
        <v>0</v>
      </c>
      <c r="D67" s="94" t="s">
        <v>215</v>
      </c>
      <c r="E67" s="98">
        <f>SUM(E60:E65)</f>
        <v>1025024015.6799999</v>
      </c>
      <c r="F67" s="98">
        <f>SUM(F60:F65)</f>
        <v>799347634.79999995</v>
      </c>
    </row>
    <row r="68" spans="1:6" ht="12" x14ac:dyDescent="0.2">
      <c r="A68" s="99" t="s">
        <v>216</v>
      </c>
      <c r="B68" s="97">
        <v>0</v>
      </c>
      <c r="C68" s="97">
        <v>0</v>
      </c>
      <c r="D68" s="106"/>
      <c r="E68" s="97"/>
      <c r="F68" s="97"/>
    </row>
    <row r="69" spans="1:6" ht="12" x14ac:dyDescent="0.2">
      <c r="A69" s="99"/>
      <c r="B69" s="95"/>
      <c r="C69" s="95"/>
      <c r="D69" s="94" t="s">
        <v>217</v>
      </c>
      <c r="E69" s="98">
        <f>+E53+E67</f>
        <v>1699412093.8099999</v>
      </c>
      <c r="F69" s="98">
        <f>+F53+F67</f>
        <v>1333324440.74</v>
      </c>
    </row>
    <row r="70" spans="1:6" ht="12" x14ac:dyDescent="0.2">
      <c r="A70" s="94" t="s">
        <v>218</v>
      </c>
      <c r="B70" s="98">
        <f>SUM(B60:B68)</f>
        <v>7421784717.54</v>
      </c>
      <c r="C70" s="98">
        <f>SUM(C60:C68)</f>
        <v>7034304209.0599995</v>
      </c>
      <c r="D70" s="99"/>
      <c r="E70" s="97"/>
      <c r="F70" s="97"/>
    </row>
    <row r="71" spans="1:6" ht="12" x14ac:dyDescent="0.2">
      <c r="A71" s="99"/>
      <c r="B71" s="95"/>
      <c r="C71" s="95"/>
      <c r="D71" s="94" t="s">
        <v>219</v>
      </c>
      <c r="E71" s="97"/>
      <c r="F71" s="97"/>
    </row>
    <row r="72" spans="1:6" ht="12" x14ac:dyDescent="0.2">
      <c r="A72" s="94" t="s">
        <v>220</v>
      </c>
      <c r="B72" s="98">
        <f>+B53+B70</f>
        <v>8483995291.8999996</v>
      </c>
      <c r="C72" s="98">
        <f>+C53+C70</f>
        <v>8404424430.8299999</v>
      </c>
      <c r="D72" s="94"/>
      <c r="E72" s="97"/>
      <c r="F72" s="97"/>
    </row>
    <row r="73" spans="1:6" ht="12" x14ac:dyDescent="0.2">
      <c r="A73" s="99"/>
      <c r="B73" s="95"/>
      <c r="C73" s="96"/>
      <c r="D73" s="94" t="s">
        <v>221</v>
      </c>
      <c r="E73" s="98">
        <f>SUM(E74:E76)</f>
        <v>3387797813.4400001</v>
      </c>
      <c r="F73" s="98">
        <f>SUM(F74:F76)</f>
        <v>3458069925.02</v>
      </c>
    </row>
    <row r="74" spans="1:6" ht="12" x14ac:dyDescent="0.2">
      <c r="A74" s="99"/>
      <c r="B74" s="95"/>
      <c r="C74" s="99"/>
      <c r="D74" s="99" t="s">
        <v>222</v>
      </c>
      <c r="E74" s="97">
        <v>3312538232.7600002</v>
      </c>
      <c r="F74" s="97">
        <v>3416718584.21</v>
      </c>
    </row>
    <row r="75" spans="1:6" ht="12" x14ac:dyDescent="0.2">
      <c r="A75" s="99"/>
      <c r="B75" s="95"/>
      <c r="C75" s="99"/>
      <c r="D75" s="99" t="s">
        <v>223</v>
      </c>
      <c r="E75" s="97">
        <v>75259580.680000007</v>
      </c>
      <c r="F75" s="97">
        <v>41351340.810000002</v>
      </c>
    </row>
    <row r="76" spans="1:6" ht="12" x14ac:dyDescent="0.2">
      <c r="A76" s="99"/>
      <c r="B76" s="95"/>
      <c r="C76" s="99"/>
      <c r="D76" s="99" t="s">
        <v>224</v>
      </c>
      <c r="E76" s="97">
        <v>0</v>
      </c>
      <c r="F76" s="97">
        <v>0</v>
      </c>
    </row>
    <row r="77" spans="1:6" ht="12" x14ac:dyDescent="0.2">
      <c r="A77" s="99"/>
      <c r="B77" s="95"/>
      <c r="C77" s="107"/>
      <c r="D77" s="99"/>
      <c r="E77" s="97"/>
      <c r="F77" s="97"/>
    </row>
    <row r="78" spans="1:6" ht="12" x14ac:dyDescent="0.2">
      <c r="A78" s="99"/>
      <c r="B78" s="95"/>
      <c r="C78" s="107"/>
      <c r="D78" s="94" t="s">
        <v>225</v>
      </c>
      <c r="E78" s="98">
        <f>SUM(E79:E83)</f>
        <v>3396785384.6499996</v>
      </c>
      <c r="F78" s="98">
        <f>SUM(F79:F83)</f>
        <v>3613030065.070004</v>
      </c>
    </row>
    <row r="79" spans="1:6" ht="12" x14ac:dyDescent="0.2">
      <c r="A79" s="99"/>
      <c r="B79" s="95"/>
      <c r="C79" s="107"/>
      <c r="D79" s="99" t="s">
        <v>226</v>
      </c>
      <c r="E79" s="97">
        <f>+[1]EA!D77</f>
        <v>625798025.90999985</v>
      </c>
      <c r="F79" s="97">
        <f>+[1]EA!E77</f>
        <v>789041043.68000412</v>
      </c>
    </row>
    <row r="80" spans="1:6" ht="12" x14ac:dyDescent="0.2">
      <c r="A80" s="99"/>
      <c r="B80" s="95"/>
      <c r="C80" s="107"/>
      <c r="D80" s="99" t="s">
        <v>227</v>
      </c>
      <c r="E80" s="97">
        <v>2766690157.7399998</v>
      </c>
      <c r="F80" s="97">
        <v>2823989021.3899999</v>
      </c>
    </row>
    <row r="81" spans="1:10" ht="12" x14ac:dyDescent="0.2">
      <c r="A81" s="99"/>
      <c r="B81" s="95"/>
      <c r="C81" s="107"/>
      <c r="D81" s="99" t="s">
        <v>228</v>
      </c>
      <c r="E81" s="97">
        <v>4297201</v>
      </c>
      <c r="F81" s="97">
        <v>0</v>
      </c>
      <c r="H81" s="100"/>
    </row>
    <row r="82" spans="1:10" ht="12" x14ac:dyDescent="0.2">
      <c r="A82" s="99"/>
      <c r="B82" s="95"/>
      <c r="C82" s="107"/>
      <c r="D82" s="99" t="s">
        <v>229</v>
      </c>
      <c r="E82" s="97">
        <v>0</v>
      </c>
      <c r="F82" s="97">
        <v>0</v>
      </c>
      <c r="H82" s="108"/>
    </row>
    <row r="83" spans="1:10" ht="12" x14ac:dyDescent="0.2">
      <c r="A83" s="99"/>
      <c r="B83" s="95"/>
      <c r="C83" s="107"/>
      <c r="D83" s="99" t="s">
        <v>230</v>
      </c>
      <c r="E83" s="97">
        <v>0</v>
      </c>
      <c r="F83" s="97">
        <v>0</v>
      </c>
    </row>
    <row r="84" spans="1:10" ht="12" x14ac:dyDescent="0.2">
      <c r="A84" s="99"/>
      <c r="B84" s="95"/>
      <c r="C84" s="99"/>
      <c r="D84" s="99"/>
      <c r="E84" s="97"/>
      <c r="F84" s="97"/>
    </row>
    <row r="85" spans="1:10" ht="24" x14ac:dyDescent="0.2">
      <c r="A85" s="99"/>
      <c r="B85" s="95"/>
      <c r="C85" s="99"/>
      <c r="D85" s="94" t="s">
        <v>231</v>
      </c>
      <c r="E85" s="98">
        <f>SUM(E86:E87)</f>
        <v>0</v>
      </c>
      <c r="F85" s="98">
        <f>SUM(F86:F87)</f>
        <v>0</v>
      </c>
    </row>
    <row r="86" spans="1:10" ht="12" x14ac:dyDescent="0.2">
      <c r="A86" s="99"/>
      <c r="B86" s="95"/>
      <c r="C86" s="99"/>
      <c r="D86" s="99" t="s">
        <v>232</v>
      </c>
      <c r="E86" s="97">
        <v>0</v>
      </c>
      <c r="F86" s="97">
        <v>0</v>
      </c>
    </row>
    <row r="87" spans="1:10" ht="12" x14ac:dyDescent="0.2">
      <c r="A87" s="99"/>
      <c r="B87" s="95"/>
      <c r="C87" s="99"/>
      <c r="D87" s="96" t="s">
        <v>233</v>
      </c>
      <c r="E87" s="97">
        <v>0</v>
      </c>
      <c r="F87" s="97">
        <v>0</v>
      </c>
    </row>
    <row r="88" spans="1:10" ht="15" x14ac:dyDescent="0.25">
      <c r="A88" s="109"/>
      <c r="B88" s="109"/>
      <c r="C88" s="109"/>
      <c r="D88" s="99"/>
      <c r="E88" s="97"/>
      <c r="F88" s="97"/>
    </row>
    <row r="89" spans="1:10" ht="12" x14ac:dyDescent="0.2">
      <c r="A89" s="110"/>
      <c r="B89" s="111"/>
      <c r="C89" s="110"/>
      <c r="D89" s="94" t="s">
        <v>234</v>
      </c>
      <c r="E89" s="98">
        <f>+E73+E78+E85</f>
        <v>6784583198.0900002</v>
      </c>
      <c r="F89" s="98">
        <f>+F73+F78+F85</f>
        <v>7071099990.090004</v>
      </c>
    </row>
    <row r="90" spans="1:10" ht="6" customHeight="1" x14ac:dyDescent="0.25">
      <c r="A90" s="109"/>
      <c r="B90" s="109"/>
      <c r="C90" s="109"/>
      <c r="D90" s="99"/>
      <c r="E90" s="97"/>
      <c r="F90" s="97"/>
    </row>
    <row r="91" spans="1:10" ht="33" customHeight="1" x14ac:dyDescent="0.2">
      <c r="A91" s="110"/>
      <c r="B91" s="111"/>
      <c r="C91" s="110"/>
      <c r="D91" s="94" t="s">
        <v>235</v>
      </c>
      <c r="E91" s="98">
        <f>+E69+E89</f>
        <v>8483995291.8999996</v>
      </c>
      <c r="F91" s="98">
        <f>+F69+F89</f>
        <v>8404424430.8300037</v>
      </c>
      <c r="H91" s="100"/>
      <c r="I91" s="100"/>
      <c r="J91" s="100"/>
    </row>
    <row r="92" spans="1:10" x14ac:dyDescent="0.2">
      <c r="A92" s="112"/>
      <c r="B92" s="113"/>
      <c r="C92" s="112"/>
      <c r="D92" s="114"/>
      <c r="E92" s="115"/>
      <c r="F92" s="115"/>
      <c r="G92" s="116"/>
    </row>
    <row r="93" spans="1:10" x14ac:dyDescent="0.2">
      <c r="A93" s="117"/>
      <c r="B93" s="118"/>
      <c r="C93" s="117"/>
      <c r="D93" s="117"/>
      <c r="E93" s="119"/>
      <c r="F93" s="119"/>
    </row>
    <row r="94" spans="1:10" x14ac:dyDescent="0.2">
      <c r="A94" s="117"/>
      <c r="B94" s="118"/>
      <c r="C94" s="117"/>
      <c r="D94" s="120"/>
      <c r="E94" s="121"/>
      <c r="F94" s="121"/>
    </row>
    <row r="95" spans="1:10" x14ac:dyDescent="0.2">
      <c r="A95" s="117"/>
      <c r="B95" s="118"/>
      <c r="C95" s="117"/>
      <c r="D95" s="120"/>
      <c r="E95" s="121"/>
      <c r="F95" s="121"/>
    </row>
    <row r="96" spans="1:10" ht="15" x14ac:dyDescent="0.25">
      <c r="A96" s="117"/>
      <c r="B96" s="118"/>
      <c r="C96" s="117"/>
      <c r="D96" s="122"/>
      <c r="E96" s="122"/>
      <c r="F96" s="122"/>
    </row>
    <row r="97" spans="1:6" x14ac:dyDescent="0.2">
      <c r="A97" s="117"/>
      <c r="B97" s="118"/>
      <c r="C97" s="117"/>
      <c r="D97" s="120"/>
      <c r="E97" s="121"/>
      <c r="F97" s="121"/>
    </row>
    <row r="98" spans="1:6" x14ac:dyDescent="0.2">
      <c r="A98" s="117"/>
      <c r="B98" s="118"/>
      <c r="C98" s="117"/>
      <c r="D98" s="120"/>
      <c r="E98" s="121"/>
      <c r="F98" s="121"/>
    </row>
    <row r="99" spans="1:6" x14ac:dyDescent="0.2">
      <c r="A99" s="117"/>
      <c r="B99" s="118"/>
      <c r="C99" s="117"/>
      <c r="D99" s="120"/>
      <c r="E99" s="121"/>
      <c r="F99" s="121"/>
    </row>
    <row r="100" spans="1:6" ht="15" x14ac:dyDescent="0.25">
      <c r="A100" s="117"/>
      <c r="B100" s="118"/>
      <c r="C100" s="117"/>
      <c r="D100" s="122"/>
      <c r="E100" s="122"/>
      <c r="F100" s="122"/>
    </row>
    <row r="101" spans="1:6" x14ac:dyDescent="0.2">
      <c r="A101" s="117"/>
      <c r="B101" s="118"/>
      <c r="C101" s="117"/>
      <c r="D101" s="120"/>
      <c r="E101" s="121"/>
      <c r="F101" s="121"/>
    </row>
    <row r="102" spans="1:6" ht="15" x14ac:dyDescent="0.25">
      <c r="A102" s="117"/>
      <c r="B102" s="118"/>
      <c r="C102" s="117"/>
      <c r="D102" s="122"/>
      <c r="E102" s="122"/>
      <c r="F102" s="122"/>
    </row>
    <row r="103" spans="1:6" x14ac:dyDescent="0.2">
      <c r="A103" s="117"/>
      <c r="B103" s="118"/>
      <c r="C103" s="117"/>
      <c r="D103" s="120"/>
      <c r="E103" s="121"/>
      <c r="F103" s="121"/>
    </row>
    <row r="104" spans="1:6" x14ac:dyDescent="0.2">
      <c r="A104" s="117"/>
      <c r="B104" s="118"/>
      <c r="C104" s="117"/>
      <c r="D104" s="117"/>
      <c r="E104" s="119"/>
      <c r="F104" s="119"/>
    </row>
    <row r="105" spans="1:6" x14ac:dyDescent="0.2">
      <c r="A105" s="117"/>
      <c r="B105" s="118"/>
      <c r="C105" s="117"/>
      <c r="D105" s="117"/>
      <c r="E105" s="119"/>
      <c r="F105" s="119"/>
    </row>
    <row r="106" spans="1:6" x14ac:dyDescent="0.2">
      <c r="A106" s="117"/>
      <c r="B106" s="118"/>
      <c r="C106" s="117"/>
      <c r="D106" s="117"/>
      <c r="E106" s="119"/>
      <c r="F106" s="119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selection sqref="A1:K1"/>
    </sheetView>
  </sheetViews>
  <sheetFormatPr baseColWidth="10" defaultRowHeight="15" x14ac:dyDescent="0.25"/>
  <cols>
    <col min="2" max="2" width="18.140625" customWidth="1"/>
    <col min="3" max="4" width="17" customWidth="1"/>
    <col min="5" max="5" width="18.5703125" customWidth="1"/>
    <col min="6" max="6" width="1.28515625" style="36" customWidth="1"/>
    <col min="7" max="7" width="14.28515625" customWidth="1"/>
    <col min="8" max="8" width="17.7109375" customWidth="1"/>
    <col min="9" max="9" width="1.28515625" bestFit="1" customWidth="1"/>
    <col min="10" max="10" width="15.85546875" customWidth="1"/>
    <col min="11" max="11" width="16.5703125" customWidth="1"/>
    <col min="12" max="12" width="11.5703125" customWidth="1"/>
    <col min="13" max="13" width="12.140625" customWidth="1"/>
    <col min="14" max="14" width="13.5703125" customWidth="1"/>
    <col min="15" max="15" width="9.28515625" customWidth="1"/>
    <col min="16" max="16" width="11" customWidth="1"/>
    <col min="17" max="17" width="9.28515625" customWidth="1"/>
    <col min="18" max="18" width="11.85546875" customWidth="1"/>
    <col min="19" max="19" width="15.140625" customWidth="1"/>
    <col min="20" max="20" width="13.7109375" customWidth="1"/>
    <col min="21" max="21" width="13.28515625" customWidth="1"/>
  </cols>
  <sheetData>
    <row r="1" spans="1:14" x14ac:dyDescent="0.25">
      <c r="A1" s="341" t="s">
        <v>109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4" x14ac:dyDescent="0.25">
      <c r="A2" s="342" t="s">
        <v>98</v>
      </c>
      <c r="B2" s="343"/>
      <c r="C2" s="343"/>
      <c r="D2" s="343"/>
      <c r="E2" s="343"/>
      <c r="F2" s="343"/>
      <c r="G2" s="343"/>
      <c r="H2" s="343"/>
      <c r="I2" s="343"/>
      <c r="J2" s="343"/>
      <c r="K2" s="344"/>
    </row>
    <row r="3" spans="1:14" x14ac:dyDescent="0.25">
      <c r="A3" s="345" t="s">
        <v>100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4" x14ac:dyDescent="0.25">
      <c r="A4" s="346" t="s">
        <v>36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4" ht="15" customHeight="1" x14ac:dyDescent="0.25">
      <c r="A5" s="335" t="s">
        <v>58</v>
      </c>
      <c r="B5" s="336"/>
      <c r="C5" s="333" t="s">
        <v>94</v>
      </c>
      <c r="D5" s="333" t="s">
        <v>1</v>
      </c>
      <c r="E5" s="335" t="s">
        <v>2</v>
      </c>
      <c r="F5" s="56"/>
      <c r="G5" s="332" t="s">
        <v>3</v>
      </c>
      <c r="H5" s="335" t="s">
        <v>59</v>
      </c>
      <c r="I5" s="57"/>
      <c r="J5" s="333" t="s">
        <v>4</v>
      </c>
      <c r="K5" s="333" t="s">
        <v>5</v>
      </c>
    </row>
    <row r="6" spans="1:14" x14ac:dyDescent="0.25">
      <c r="A6" s="337"/>
      <c r="B6" s="338"/>
      <c r="C6" s="333"/>
      <c r="D6" s="333"/>
      <c r="E6" s="337"/>
      <c r="F6" s="56"/>
      <c r="G6" s="333"/>
      <c r="H6" s="337"/>
      <c r="I6" s="57"/>
      <c r="J6" s="333"/>
      <c r="K6" s="333"/>
    </row>
    <row r="7" spans="1:14" x14ac:dyDescent="0.25">
      <c r="A7" s="337"/>
      <c r="B7" s="338"/>
      <c r="C7" s="333"/>
      <c r="D7" s="333"/>
      <c r="E7" s="337"/>
      <c r="F7" s="56"/>
      <c r="G7" s="333"/>
      <c r="H7" s="337"/>
      <c r="I7" s="57"/>
      <c r="J7" s="333"/>
      <c r="K7" s="333"/>
    </row>
    <row r="8" spans="1:14" x14ac:dyDescent="0.25">
      <c r="A8" s="339"/>
      <c r="B8" s="340"/>
      <c r="C8" s="334"/>
      <c r="D8" s="334"/>
      <c r="E8" s="339"/>
      <c r="F8" s="58"/>
      <c r="G8" s="334"/>
      <c r="H8" s="339"/>
      <c r="I8" s="59"/>
      <c r="J8" s="334"/>
      <c r="K8" s="334"/>
    </row>
    <row r="9" spans="1:14" ht="6" customHeight="1" x14ac:dyDescent="0.25">
      <c r="A9" s="60"/>
      <c r="B9" s="61"/>
      <c r="C9" s="62"/>
      <c r="D9" s="62"/>
      <c r="E9" s="60"/>
      <c r="F9" s="63"/>
      <c r="G9" s="62"/>
      <c r="H9" s="60"/>
      <c r="I9" s="61"/>
      <c r="J9" s="62"/>
      <c r="K9" s="62"/>
    </row>
    <row r="10" spans="1:14" x14ac:dyDescent="0.25">
      <c r="A10" s="328" t="s">
        <v>7</v>
      </c>
      <c r="B10" s="329"/>
      <c r="C10" s="32">
        <f>+C11+C16</f>
        <v>798716140.88000011</v>
      </c>
      <c r="D10" s="32">
        <f>+D11+D16</f>
        <v>242611557.54000002</v>
      </c>
      <c r="E10" s="39">
        <f t="shared" ref="E10:J10" si="0">+E11+E16</f>
        <v>13132327.720000001</v>
      </c>
      <c r="F10" s="37"/>
      <c r="G10" s="32">
        <v>0</v>
      </c>
      <c r="H10" s="39">
        <f t="shared" si="0"/>
        <v>1028195370.6999999</v>
      </c>
      <c r="I10" s="44"/>
      <c r="J10" s="32">
        <f t="shared" si="0"/>
        <v>66613252.260000005</v>
      </c>
      <c r="K10" s="32">
        <v>0</v>
      </c>
    </row>
    <row r="11" spans="1:14" x14ac:dyDescent="0.25">
      <c r="A11" s="326" t="s">
        <v>8</v>
      </c>
      <c r="B11" s="327"/>
      <c r="C11" s="32">
        <v>0</v>
      </c>
      <c r="D11" s="32">
        <v>0</v>
      </c>
      <c r="E11" s="39">
        <v>0</v>
      </c>
      <c r="F11" s="37"/>
      <c r="G11" s="32">
        <v>0</v>
      </c>
      <c r="H11" s="39">
        <v>0</v>
      </c>
      <c r="I11" s="44"/>
      <c r="J11" s="32">
        <v>0</v>
      </c>
      <c r="K11" s="32">
        <v>0</v>
      </c>
      <c r="N11" s="24"/>
    </row>
    <row r="12" spans="1:14" x14ac:dyDescent="0.25">
      <c r="A12" s="326" t="s">
        <v>11</v>
      </c>
      <c r="B12" s="327"/>
      <c r="C12" s="32">
        <v>0</v>
      </c>
      <c r="D12" s="32">
        <v>0</v>
      </c>
      <c r="E12" s="39">
        <v>0</v>
      </c>
      <c r="F12" s="37"/>
      <c r="G12" s="32">
        <v>0</v>
      </c>
      <c r="H12" s="39">
        <v>0</v>
      </c>
      <c r="I12" s="44"/>
      <c r="J12" s="32">
        <v>0</v>
      </c>
      <c r="K12" s="32">
        <v>0</v>
      </c>
    </row>
    <row r="13" spans="1:14" x14ac:dyDescent="0.25">
      <c r="A13" s="326" t="s">
        <v>9</v>
      </c>
      <c r="B13" s="327"/>
      <c r="C13" s="32">
        <v>0</v>
      </c>
      <c r="D13" s="32">
        <v>0</v>
      </c>
      <c r="E13" s="39">
        <v>0</v>
      </c>
      <c r="F13" s="37"/>
      <c r="G13" s="32">
        <v>0</v>
      </c>
      <c r="H13" s="39">
        <v>0</v>
      </c>
      <c r="I13" s="44"/>
      <c r="J13" s="32">
        <v>0</v>
      </c>
      <c r="K13" s="32">
        <v>0</v>
      </c>
    </row>
    <row r="14" spans="1:14" x14ac:dyDescent="0.25">
      <c r="A14" s="326" t="s">
        <v>10</v>
      </c>
      <c r="B14" s="327"/>
      <c r="C14" s="32">
        <v>0</v>
      </c>
      <c r="D14" s="32">
        <v>0</v>
      </c>
      <c r="E14" s="39">
        <v>0</v>
      </c>
      <c r="F14" s="37"/>
      <c r="G14" s="32">
        <v>0</v>
      </c>
      <c r="H14" s="39">
        <v>0</v>
      </c>
      <c r="I14" s="44"/>
      <c r="J14" s="32">
        <v>0</v>
      </c>
      <c r="K14" s="32">
        <v>0</v>
      </c>
    </row>
    <row r="15" spans="1:14" ht="9" customHeight="1" x14ac:dyDescent="0.25">
      <c r="A15" s="64"/>
      <c r="B15" s="65"/>
      <c r="C15" s="66"/>
      <c r="D15" s="66"/>
      <c r="E15" s="67"/>
      <c r="F15" s="68"/>
      <c r="G15" s="66"/>
      <c r="H15" s="67"/>
      <c r="I15" s="69"/>
      <c r="J15" s="66"/>
      <c r="K15" s="66"/>
    </row>
    <row r="16" spans="1:14" x14ac:dyDescent="0.25">
      <c r="A16" s="304" t="s">
        <v>12</v>
      </c>
      <c r="B16" s="305"/>
      <c r="C16" s="32">
        <f>+C17+C23+C24</f>
        <v>798716140.88000011</v>
      </c>
      <c r="D16" s="32">
        <f>+D17+D23+D24</f>
        <v>242611557.54000002</v>
      </c>
      <c r="E16" s="39">
        <f t="shared" ref="E16" si="1">+E17+E23+E24</f>
        <v>13132327.720000001</v>
      </c>
      <c r="F16" s="37"/>
      <c r="G16" s="32">
        <v>0</v>
      </c>
      <c r="H16" s="39">
        <f>+H17+H23+H24</f>
        <v>1028195370.6999999</v>
      </c>
      <c r="I16" s="44"/>
      <c r="J16" s="32">
        <f>+J17+J23+J24</f>
        <v>66613252.260000005</v>
      </c>
      <c r="K16" s="32">
        <v>0</v>
      </c>
    </row>
    <row r="17" spans="1:11" x14ac:dyDescent="0.25">
      <c r="A17" s="326" t="s">
        <v>71</v>
      </c>
      <c r="B17" s="327"/>
      <c r="C17" s="32">
        <f>SUM(C18:C22)</f>
        <v>798716140.88000011</v>
      </c>
      <c r="D17" s="32">
        <f t="shared" ref="D17:J17" si="2">SUM(D18:D22)</f>
        <v>242611557.54000002</v>
      </c>
      <c r="E17" s="39">
        <f t="shared" si="2"/>
        <v>13132327.720000001</v>
      </c>
      <c r="F17" s="37"/>
      <c r="G17" s="32">
        <f t="shared" si="2"/>
        <v>0</v>
      </c>
      <c r="H17" s="39">
        <f t="shared" si="2"/>
        <v>1028195370.6999999</v>
      </c>
      <c r="I17" s="44"/>
      <c r="J17" s="32">
        <f t="shared" si="2"/>
        <v>66613252.260000005</v>
      </c>
      <c r="K17" s="32">
        <v>0</v>
      </c>
    </row>
    <row r="18" spans="1:11" x14ac:dyDescent="0.25">
      <c r="A18" s="326" t="s">
        <v>73</v>
      </c>
      <c r="B18" s="327"/>
      <c r="C18" s="32">
        <v>521900072.74000007</v>
      </c>
      <c r="D18" s="32">
        <v>0</v>
      </c>
      <c r="E18" s="40">
        <v>8383896.8499999996</v>
      </c>
      <c r="F18" s="38"/>
      <c r="G18" s="33">
        <v>0</v>
      </c>
      <c r="H18" s="40">
        <f>+C18+D18-E18+G18</f>
        <v>513516175.89000005</v>
      </c>
      <c r="I18" s="45"/>
      <c r="J18" s="33">
        <v>39600913.18</v>
      </c>
      <c r="K18" s="32">
        <v>0</v>
      </c>
    </row>
    <row r="19" spans="1:11" x14ac:dyDescent="0.25">
      <c r="A19" s="326" t="s">
        <v>73</v>
      </c>
      <c r="B19" s="327"/>
      <c r="C19" s="32">
        <v>170274660.55000001</v>
      </c>
      <c r="D19" s="32">
        <v>0</v>
      </c>
      <c r="E19" s="40">
        <v>2574030.1800000002</v>
      </c>
      <c r="F19" s="38"/>
      <c r="G19" s="33">
        <v>0</v>
      </c>
      <c r="H19" s="40">
        <f>+C19+D19-E19+G19</f>
        <v>167700630.37</v>
      </c>
      <c r="I19" s="45"/>
      <c r="J19" s="33">
        <v>12959936.91</v>
      </c>
      <c r="K19" s="32">
        <v>0</v>
      </c>
    </row>
    <row r="20" spans="1:11" x14ac:dyDescent="0.25">
      <c r="A20" s="326" t="s">
        <v>73</v>
      </c>
      <c r="B20" s="327"/>
      <c r="C20" s="32">
        <v>106541407.59000002</v>
      </c>
      <c r="D20" s="32">
        <v>0</v>
      </c>
      <c r="E20" s="40">
        <v>1610579.05</v>
      </c>
      <c r="F20" s="38"/>
      <c r="G20" s="33">
        <v>0</v>
      </c>
      <c r="H20" s="40">
        <f>+C20+D20-E20+G20</f>
        <v>104930828.54000002</v>
      </c>
      <c r="I20" s="45"/>
      <c r="J20" s="33">
        <v>8109074.5600000005</v>
      </c>
      <c r="K20" s="32">
        <v>0</v>
      </c>
    </row>
    <row r="21" spans="1:11" x14ac:dyDescent="0.25">
      <c r="A21" s="326" t="s">
        <v>95</v>
      </c>
      <c r="B21" s="327"/>
      <c r="C21" s="32">
        <v>0</v>
      </c>
      <c r="D21" s="32">
        <v>100000000</v>
      </c>
      <c r="E21" s="39">
        <v>385348.84</v>
      </c>
      <c r="F21" s="37"/>
      <c r="G21" s="32">
        <v>0</v>
      </c>
      <c r="H21" s="40">
        <f>+C21+D21-E21+G21</f>
        <v>99614651.159999996</v>
      </c>
      <c r="I21" s="45"/>
      <c r="J21" s="32">
        <v>3854929.2800000003</v>
      </c>
      <c r="K21" s="32">
        <v>0</v>
      </c>
    </row>
    <row r="22" spans="1:11" x14ac:dyDescent="0.25">
      <c r="A22" s="70"/>
      <c r="B22" s="71" t="s">
        <v>101</v>
      </c>
      <c r="C22" s="32">
        <v>0</v>
      </c>
      <c r="D22" s="32">
        <f>92611557.54+50000000</f>
        <v>142611557.54000002</v>
      </c>
      <c r="E22" s="39">
        <v>178472.8</v>
      </c>
      <c r="F22" s="37"/>
      <c r="G22" s="32">
        <v>0</v>
      </c>
      <c r="H22" s="40">
        <f>+C22+D22-E22+G22</f>
        <v>142433084.74000001</v>
      </c>
      <c r="I22" s="45"/>
      <c r="J22" s="32">
        <v>2088398.33</v>
      </c>
      <c r="K22" s="32">
        <v>0</v>
      </c>
    </row>
    <row r="23" spans="1:11" x14ac:dyDescent="0.25">
      <c r="A23" s="326" t="s">
        <v>72</v>
      </c>
      <c r="B23" s="327"/>
      <c r="C23" s="32">
        <v>0</v>
      </c>
      <c r="D23" s="32">
        <v>0</v>
      </c>
      <c r="E23" s="39">
        <v>0</v>
      </c>
      <c r="F23" s="37"/>
      <c r="G23" s="32">
        <v>0</v>
      </c>
      <c r="H23" s="39">
        <v>0</v>
      </c>
      <c r="I23" s="44"/>
      <c r="J23" s="32">
        <v>0</v>
      </c>
      <c r="K23" s="32">
        <v>0</v>
      </c>
    </row>
    <row r="24" spans="1:11" x14ac:dyDescent="0.25">
      <c r="A24" s="326" t="s">
        <v>15</v>
      </c>
      <c r="B24" s="327"/>
      <c r="C24" s="32">
        <v>0</v>
      </c>
      <c r="D24" s="32">
        <v>0</v>
      </c>
      <c r="E24" s="39">
        <v>0</v>
      </c>
      <c r="F24" s="37"/>
      <c r="G24" s="32">
        <v>0</v>
      </c>
      <c r="H24" s="39">
        <v>0</v>
      </c>
      <c r="I24" s="44"/>
      <c r="J24" s="32">
        <v>0</v>
      </c>
      <c r="K24" s="32">
        <v>0</v>
      </c>
    </row>
    <row r="25" spans="1:11" ht="7.5" customHeight="1" x14ac:dyDescent="0.25">
      <c r="A25" s="72"/>
      <c r="B25" s="73"/>
      <c r="C25" s="66"/>
      <c r="D25" s="66"/>
      <c r="E25" s="67"/>
      <c r="F25" s="68"/>
      <c r="G25" s="66"/>
      <c r="H25" s="67"/>
      <c r="I25" s="69"/>
      <c r="J25" s="66"/>
      <c r="K25" s="66"/>
    </row>
    <row r="26" spans="1:11" x14ac:dyDescent="0.25">
      <c r="A26" s="328" t="s">
        <v>16</v>
      </c>
      <c r="B26" s="329"/>
      <c r="C26" s="32">
        <v>534608299.86000001</v>
      </c>
      <c r="D26" s="32">
        <v>33082777971.400002</v>
      </c>
      <c r="E26" s="39">
        <v>32946169548.150002</v>
      </c>
      <c r="F26" s="37"/>
      <c r="G26" s="32">
        <v>0</v>
      </c>
      <c r="H26" s="39">
        <f>C26+D26-E26</f>
        <v>671216723.11000061</v>
      </c>
      <c r="I26" s="44"/>
      <c r="J26" s="32">
        <v>0</v>
      </c>
      <c r="K26" s="32">
        <v>0</v>
      </c>
    </row>
    <row r="27" spans="1:11" ht="15" customHeight="1" x14ac:dyDescent="0.25">
      <c r="A27" s="326"/>
      <c r="B27" s="327"/>
      <c r="C27" s="32"/>
      <c r="D27" s="32"/>
      <c r="E27" s="39"/>
      <c r="F27" s="37"/>
      <c r="G27" s="32"/>
      <c r="H27" s="39"/>
      <c r="I27" s="44"/>
      <c r="J27" s="32"/>
      <c r="K27" s="32"/>
    </row>
    <row r="28" spans="1:11" x14ac:dyDescent="0.25">
      <c r="A28" s="330" t="s">
        <v>17</v>
      </c>
      <c r="B28" s="331"/>
      <c r="C28" s="66"/>
      <c r="D28" s="66"/>
      <c r="E28" s="67"/>
      <c r="F28" s="68"/>
      <c r="G28" s="66"/>
      <c r="H28" s="67"/>
      <c r="I28" s="69"/>
      <c r="J28" s="66"/>
      <c r="K28" s="66"/>
    </row>
    <row r="29" spans="1:11" ht="22.5" customHeight="1" x14ac:dyDescent="0.25">
      <c r="A29" s="330"/>
      <c r="B29" s="331"/>
      <c r="C29" s="32">
        <f>+C10+C26</f>
        <v>1333324440.7400002</v>
      </c>
      <c r="D29" s="32">
        <f>+D10+D26</f>
        <v>33325389528.940002</v>
      </c>
      <c r="E29" s="39">
        <f>+E10+E26</f>
        <v>32959301875.870003</v>
      </c>
      <c r="F29" s="37"/>
      <c r="G29" s="32">
        <v>0</v>
      </c>
      <c r="H29" s="39">
        <f>+H10+H26</f>
        <v>1699412093.8100004</v>
      </c>
      <c r="I29" s="44"/>
      <c r="J29" s="32">
        <f>+J10+J26</f>
        <v>66613252.260000005</v>
      </c>
      <c r="K29" s="32">
        <v>0</v>
      </c>
    </row>
    <row r="30" spans="1:11" ht="7.5" customHeight="1" x14ac:dyDescent="0.25">
      <c r="A30" s="72"/>
      <c r="B30" s="73"/>
      <c r="C30" s="66"/>
      <c r="D30" s="66"/>
      <c r="E30" s="67"/>
      <c r="F30" s="68"/>
      <c r="G30" s="66"/>
      <c r="H30" s="67"/>
      <c r="I30" s="69"/>
      <c r="J30" s="66"/>
      <c r="K30" s="66"/>
    </row>
    <row r="31" spans="1:11" ht="6" customHeight="1" x14ac:dyDescent="0.25">
      <c r="A31" s="72"/>
      <c r="B31" s="73"/>
      <c r="C31" s="66"/>
      <c r="D31" s="66"/>
      <c r="E31" s="67"/>
      <c r="F31" s="68"/>
      <c r="G31" s="66"/>
      <c r="H31" s="67"/>
      <c r="I31" s="69"/>
      <c r="J31" s="66"/>
      <c r="K31" s="66"/>
    </row>
    <row r="32" spans="1:11" ht="6" customHeight="1" x14ac:dyDescent="0.25">
      <c r="A32" s="72"/>
      <c r="B32" s="73"/>
      <c r="C32" s="66"/>
      <c r="D32" s="66"/>
      <c r="E32" s="67"/>
      <c r="F32" s="68"/>
      <c r="G32" s="66"/>
      <c r="H32" s="67"/>
      <c r="I32" s="69"/>
      <c r="J32" s="66"/>
      <c r="K32" s="66"/>
    </row>
    <row r="33" spans="1:11" x14ac:dyDescent="0.25">
      <c r="A33" s="315" t="s">
        <v>110</v>
      </c>
      <c r="B33" s="316"/>
      <c r="C33" s="66"/>
      <c r="D33" s="66"/>
      <c r="E33" s="67"/>
      <c r="F33" s="68"/>
      <c r="G33" s="66"/>
      <c r="H33" s="67"/>
      <c r="I33" s="69"/>
      <c r="J33" s="66"/>
      <c r="K33" s="66"/>
    </row>
    <row r="34" spans="1:11" x14ac:dyDescent="0.25">
      <c r="A34" s="315"/>
      <c r="B34" s="316"/>
      <c r="C34" s="66">
        <v>0</v>
      </c>
      <c r="D34" s="66">
        <v>0</v>
      </c>
      <c r="E34" s="67">
        <v>0</v>
      </c>
      <c r="F34" s="68"/>
      <c r="G34" s="66">
        <v>0</v>
      </c>
      <c r="H34" s="67">
        <v>0</v>
      </c>
      <c r="I34" s="69"/>
      <c r="J34" s="66">
        <v>0</v>
      </c>
      <c r="K34" s="66">
        <v>0</v>
      </c>
    </row>
    <row r="35" spans="1:11" x14ac:dyDescent="0.25">
      <c r="A35" s="304" t="s">
        <v>77</v>
      </c>
      <c r="B35" s="305"/>
      <c r="C35" s="66"/>
      <c r="D35" s="66"/>
      <c r="E35" s="67"/>
      <c r="F35" s="68"/>
      <c r="G35" s="66"/>
      <c r="H35" s="67"/>
      <c r="I35" s="69"/>
      <c r="J35" s="66"/>
      <c r="K35" s="66"/>
    </row>
    <row r="36" spans="1:11" x14ac:dyDescent="0.25">
      <c r="A36" s="304" t="s">
        <v>75</v>
      </c>
      <c r="B36" s="305"/>
      <c r="C36" s="66"/>
      <c r="D36" s="66"/>
      <c r="E36" s="67"/>
      <c r="F36" s="68"/>
      <c r="G36" s="66"/>
      <c r="H36" s="67"/>
      <c r="I36" s="69"/>
      <c r="J36" s="66"/>
      <c r="K36" s="66"/>
    </row>
    <row r="37" spans="1:11" x14ac:dyDescent="0.25">
      <c r="A37" s="304" t="s">
        <v>76</v>
      </c>
      <c r="B37" s="305"/>
      <c r="C37" s="66"/>
      <c r="D37" s="66"/>
      <c r="E37" s="67"/>
      <c r="F37" s="68"/>
      <c r="G37" s="66"/>
      <c r="H37" s="67"/>
      <c r="I37" s="69"/>
      <c r="J37" s="66"/>
      <c r="K37" s="66"/>
    </row>
    <row r="38" spans="1:11" ht="6.75" customHeight="1" x14ac:dyDescent="0.25">
      <c r="A38" s="72"/>
      <c r="B38" s="73"/>
      <c r="C38" s="66"/>
      <c r="D38" s="66"/>
      <c r="E38" s="67"/>
      <c r="F38" s="68"/>
      <c r="G38" s="66"/>
      <c r="H38" s="67"/>
      <c r="I38" s="69"/>
      <c r="J38" s="66"/>
      <c r="K38" s="66"/>
    </row>
    <row r="39" spans="1:11" ht="15" customHeight="1" x14ac:dyDescent="0.25">
      <c r="A39" s="315" t="s">
        <v>111</v>
      </c>
      <c r="B39" s="316"/>
      <c r="C39" s="66"/>
      <c r="D39" s="66"/>
      <c r="E39" s="67"/>
      <c r="F39" s="68"/>
      <c r="G39" s="66"/>
      <c r="H39" s="67"/>
      <c r="I39" s="69"/>
      <c r="J39" s="66"/>
      <c r="K39" s="66"/>
    </row>
    <row r="40" spans="1:11" ht="18.75" customHeight="1" x14ac:dyDescent="0.25">
      <c r="A40" s="315"/>
      <c r="B40" s="316"/>
      <c r="C40" s="66"/>
      <c r="D40" s="66"/>
      <c r="E40" s="67"/>
      <c r="F40" s="68"/>
      <c r="G40" s="66"/>
      <c r="H40" s="67"/>
      <c r="I40" s="69"/>
      <c r="J40" s="66"/>
      <c r="K40" s="66"/>
    </row>
    <row r="41" spans="1:11" ht="6" customHeight="1" x14ac:dyDescent="0.25">
      <c r="A41" s="315"/>
      <c r="B41" s="316"/>
      <c r="C41" s="66"/>
      <c r="D41" s="66"/>
      <c r="E41" s="67"/>
      <c r="F41" s="68"/>
      <c r="G41" s="66"/>
      <c r="H41" s="67"/>
      <c r="I41" s="69"/>
      <c r="J41" s="66"/>
      <c r="K41" s="66"/>
    </row>
    <row r="42" spans="1:11" x14ac:dyDescent="0.25">
      <c r="A42" s="320" t="s">
        <v>103</v>
      </c>
      <c r="B42" s="321"/>
      <c r="C42" s="32">
        <v>83449015</v>
      </c>
      <c r="D42" s="32">
        <v>0</v>
      </c>
      <c r="E42" s="39">
        <v>25817292.719999999</v>
      </c>
      <c r="F42" s="42" t="s">
        <v>108</v>
      </c>
      <c r="G42" s="32">
        <v>0</v>
      </c>
      <c r="H42" s="40">
        <f>+C42+D42-E42+G42</f>
        <v>57631722.280000001</v>
      </c>
      <c r="I42" s="42" t="s">
        <v>102</v>
      </c>
      <c r="J42" s="33">
        <v>7183221.6699999999</v>
      </c>
      <c r="K42" s="32">
        <v>0</v>
      </c>
    </row>
    <row r="43" spans="1:11" x14ac:dyDescent="0.25">
      <c r="A43" s="320" t="s">
        <v>104</v>
      </c>
      <c r="B43" s="321"/>
      <c r="C43" s="32">
        <v>208708907</v>
      </c>
      <c r="D43" s="32">
        <v>0</v>
      </c>
      <c r="E43" s="39">
        <v>70366029.530000001</v>
      </c>
      <c r="F43" s="42" t="s">
        <v>108</v>
      </c>
      <c r="G43" s="32">
        <v>0</v>
      </c>
      <c r="H43" s="40">
        <f>+C43+D43-E43+G43</f>
        <v>138342877.47</v>
      </c>
      <c r="I43" s="42" t="s">
        <v>102</v>
      </c>
      <c r="J43" s="33">
        <v>16918316.640000001</v>
      </c>
      <c r="K43" s="32">
        <v>0</v>
      </c>
    </row>
    <row r="44" spans="1:11" x14ac:dyDescent="0.25">
      <c r="A44" s="320" t="s">
        <v>105</v>
      </c>
      <c r="B44" s="321"/>
      <c r="C44" s="32">
        <v>72675017</v>
      </c>
      <c r="D44" s="32">
        <v>0</v>
      </c>
      <c r="E44" s="39">
        <v>20945788.73</v>
      </c>
      <c r="F44" s="42" t="s">
        <v>108</v>
      </c>
      <c r="G44" s="32">
        <v>0</v>
      </c>
      <c r="H44" s="40">
        <f>+C44+D44-E44+G44</f>
        <v>51729228.269999996</v>
      </c>
      <c r="I44" s="42" t="s">
        <v>102</v>
      </c>
      <c r="J44" s="33">
        <v>6192344.8900000006</v>
      </c>
      <c r="K44" s="32">
        <v>0</v>
      </c>
    </row>
    <row r="45" spans="1:11" x14ac:dyDescent="0.25">
      <c r="A45" s="320" t="s">
        <v>106</v>
      </c>
      <c r="B45" s="321"/>
      <c r="C45" s="32">
        <v>6854706</v>
      </c>
      <c r="D45" s="32">
        <v>0</v>
      </c>
      <c r="E45" s="39">
        <v>1938469.23</v>
      </c>
      <c r="F45" s="42" t="s">
        <v>108</v>
      </c>
      <c r="G45" s="32">
        <v>0</v>
      </c>
      <c r="H45" s="40">
        <f>+C45+D45-E45+G45</f>
        <v>4916236.7699999996</v>
      </c>
      <c r="I45" s="42" t="s">
        <v>102</v>
      </c>
      <c r="J45" s="33">
        <v>583952.55000000005</v>
      </c>
      <c r="K45" s="32">
        <v>0</v>
      </c>
    </row>
    <row r="46" spans="1:11" x14ac:dyDescent="0.25">
      <c r="A46" s="322" t="s">
        <v>107</v>
      </c>
      <c r="B46" s="323"/>
      <c r="C46" s="34">
        <v>104534855</v>
      </c>
      <c r="D46" s="34">
        <v>0</v>
      </c>
      <c r="E46" s="41">
        <v>28694832.23</v>
      </c>
      <c r="F46" s="43" t="s">
        <v>108</v>
      </c>
      <c r="G46" s="34">
        <v>0</v>
      </c>
      <c r="H46" s="46">
        <f>+C46+D46-E46+G46</f>
        <v>75840022.769999996</v>
      </c>
      <c r="I46" s="43" t="s">
        <v>102</v>
      </c>
      <c r="J46" s="35">
        <v>8537463.7300000004</v>
      </c>
      <c r="K46" s="34">
        <v>0</v>
      </c>
    </row>
    <row r="47" spans="1:11" x14ac:dyDescent="0.25">
      <c r="A47" s="74"/>
      <c r="B47" s="74"/>
      <c r="C47" s="74"/>
      <c r="D47" s="74"/>
      <c r="E47" s="75"/>
      <c r="F47" s="76"/>
      <c r="G47" s="75"/>
      <c r="H47" s="75"/>
      <c r="I47" s="74"/>
      <c r="J47" s="74"/>
      <c r="K47" s="74"/>
    </row>
    <row r="48" spans="1:11" x14ac:dyDescent="0.25">
      <c r="A48" s="311" t="s">
        <v>26</v>
      </c>
      <c r="B48" s="317"/>
      <c r="C48" s="308" t="s">
        <v>27</v>
      </c>
      <c r="D48" s="308" t="s">
        <v>28</v>
      </c>
      <c r="E48" s="311" t="s">
        <v>29</v>
      </c>
      <c r="F48" s="77"/>
      <c r="G48" s="311" t="s">
        <v>30</v>
      </c>
      <c r="H48" s="324"/>
      <c r="I48" s="78"/>
      <c r="J48" s="311" t="s">
        <v>31</v>
      </c>
      <c r="K48" s="312"/>
    </row>
    <row r="49" spans="1:11" x14ac:dyDescent="0.25">
      <c r="A49" s="318"/>
      <c r="B49" s="319"/>
      <c r="C49" s="309"/>
      <c r="D49" s="309"/>
      <c r="E49" s="313"/>
      <c r="F49" s="79"/>
      <c r="G49" s="313"/>
      <c r="H49" s="325"/>
      <c r="I49" s="80"/>
      <c r="J49" s="313"/>
      <c r="K49" s="314"/>
    </row>
    <row r="50" spans="1:11" x14ac:dyDescent="0.25">
      <c r="A50" s="72"/>
      <c r="B50" s="73"/>
      <c r="C50" s="81"/>
      <c r="D50" s="81"/>
      <c r="E50" s="72"/>
      <c r="F50" s="76"/>
      <c r="G50" s="72"/>
      <c r="H50" s="75"/>
      <c r="I50" s="75"/>
      <c r="J50" s="72"/>
      <c r="K50" s="73"/>
    </row>
    <row r="51" spans="1:11" x14ac:dyDescent="0.25">
      <c r="A51" s="315" t="s">
        <v>32</v>
      </c>
      <c r="B51" s="316"/>
      <c r="C51" s="81"/>
      <c r="D51" s="81"/>
      <c r="E51" s="72"/>
      <c r="F51" s="76"/>
      <c r="G51" s="72"/>
      <c r="H51" s="75"/>
      <c r="I51" s="75"/>
      <c r="J51" s="72"/>
      <c r="K51" s="73"/>
    </row>
    <row r="52" spans="1:11" x14ac:dyDescent="0.25">
      <c r="A52" s="315"/>
      <c r="B52" s="316"/>
      <c r="C52" s="81"/>
      <c r="D52" s="81"/>
      <c r="E52" s="72"/>
      <c r="F52" s="76"/>
      <c r="G52" s="72"/>
      <c r="H52" s="75"/>
      <c r="I52" s="75"/>
      <c r="J52" s="72"/>
      <c r="K52" s="73"/>
    </row>
    <row r="53" spans="1:11" x14ac:dyDescent="0.25">
      <c r="A53" s="304"/>
      <c r="B53" s="305"/>
      <c r="C53" s="81"/>
      <c r="D53" s="81"/>
      <c r="E53" s="72"/>
      <c r="F53" s="76"/>
      <c r="G53" s="72"/>
      <c r="H53" s="75"/>
      <c r="I53" s="75"/>
      <c r="J53" s="72"/>
      <c r="K53" s="73"/>
    </row>
    <row r="54" spans="1:11" x14ac:dyDescent="0.25">
      <c r="A54" s="304" t="s">
        <v>33</v>
      </c>
      <c r="B54" s="305"/>
      <c r="C54" s="48">
        <v>0</v>
      </c>
      <c r="D54" s="48"/>
      <c r="E54" s="49"/>
      <c r="F54" s="50"/>
      <c r="G54" s="72"/>
      <c r="H54" s="75"/>
      <c r="I54" s="75"/>
      <c r="J54" s="49"/>
      <c r="K54" s="51"/>
    </row>
    <row r="55" spans="1:11" x14ac:dyDescent="0.25">
      <c r="A55" s="304" t="s">
        <v>34</v>
      </c>
      <c r="B55" s="305"/>
      <c r="C55" s="48">
        <v>0</v>
      </c>
      <c r="D55" s="48"/>
      <c r="E55" s="49"/>
      <c r="F55" s="50"/>
      <c r="G55" s="72"/>
      <c r="H55" s="75"/>
      <c r="I55" s="75"/>
      <c r="J55" s="49"/>
      <c r="K55" s="51"/>
    </row>
    <row r="56" spans="1:11" x14ac:dyDescent="0.25">
      <c r="A56" s="306" t="s">
        <v>35</v>
      </c>
      <c r="B56" s="307"/>
      <c r="C56" s="52">
        <v>0</v>
      </c>
      <c r="D56" s="52"/>
      <c r="E56" s="53"/>
      <c r="F56" s="54"/>
      <c r="G56" s="82"/>
      <c r="H56" s="83"/>
      <c r="I56" s="83"/>
      <c r="J56" s="53"/>
      <c r="K56" s="55"/>
    </row>
    <row r="57" spans="1:11" ht="27" customHeight="1" x14ac:dyDescent="0.25">
      <c r="A57" s="310" t="s">
        <v>112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</row>
    <row r="58" spans="1:11" x14ac:dyDescent="0.25">
      <c r="A58" s="310" t="s">
        <v>113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</row>
    <row r="59" spans="1:11" x14ac:dyDescent="0.25">
      <c r="A59" s="74"/>
      <c r="B59" s="74"/>
      <c r="C59" s="74"/>
      <c r="D59" s="74"/>
      <c r="E59" s="74"/>
      <c r="F59" s="84"/>
      <c r="G59" s="74"/>
      <c r="H59" s="74"/>
      <c r="I59" s="74"/>
      <c r="J59" s="74"/>
      <c r="K59" s="74"/>
    </row>
    <row r="60" spans="1:11" x14ac:dyDescent="0.25">
      <c r="A60" s="74"/>
      <c r="B60" s="74"/>
      <c r="C60" s="74"/>
      <c r="D60" s="74"/>
      <c r="E60" s="74"/>
      <c r="F60" s="84"/>
      <c r="G60" s="74"/>
      <c r="H60" s="74"/>
      <c r="I60" s="74"/>
      <c r="J60" s="74"/>
      <c r="K60" s="74"/>
    </row>
    <row r="61" spans="1:11" x14ac:dyDescent="0.25">
      <c r="A61" s="74"/>
      <c r="B61" s="74"/>
      <c r="C61" s="74"/>
      <c r="D61" s="74"/>
      <c r="E61" s="74"/>
      <c r="F61" s="84"/>
      <c r="G61" s="74"/>
      <c r="H61" s="74"/>
      <c r="I61" s="74"/>
      <c r="J61" s="74"/>
      <c r="K61" s="74"/>
    </row>
    <row r="62" spans="1:11" x14ac:dyDescent="0.25">
      <c r="A62" s="74"/>
      <c r="B62" s="74"/>
      <c r="C62" s="74"/>
      <c r="D62" s="74"/>
      <c r="E62" s="74"/>
      <c r="F62" s="84"/>
      <c r="G62" s="74"/>
      <c r="H62" s="74"/>
      <c r="I62" s="74"/>
      <c r="J62" s="74"/>
      <c r="K62" s="74"/>
    </row>
    <row r="63" spans="1:11" x14ac:dyDescent="0.25">
      <c r="A63" s="74"/>
      <c r="B63" s="74"/>
      <c r="C63" s="74"/>
      <c r="D63" s="74"/>
      <c r="E63" s="74"/>
      <c r="F63" s="84"/>
      <c r="G63" s="74"/>
      <c r="H63" s="74"/>
      <c r="I63" s="74"/>
      <c r="J63" s="74"/>
      <c r="K63" s="74"/>
    </row>
    <row r="64" spans="1:11" x14ac:dyDescent="0.25">
      <c r="A64" s="74"/>
      <c r="B64" s="74"/>
      <c r="C64" s="74"/>
      <c r="D64" s="74"/>
      <c r="E64" s="74"/>
      <c r="F64" s="84"/>
      <c r="G64" s="74"/>
      <c r="H64" s="74"/>
      <c r="I64" s="74"/>
      <c r="J64" s="74"/>
      <c r="K64" s="74"/>
    </row>
    <row r="65" spans="1:11" x14ac:dyDescent="0.25">
      <c r="A65" s="74"/>
      <c r="B65" s="74"/>
      <c r="C65" s="74"/>
      <c r="D65" s="74"/>
      <c r="E65" s="74"/>
      <c r="F65" s="84"/>
      <c r="G65" s="74"/>
      <c r="H65" s="74"/>
      <c r="I65" s="74"/>
      <c r="J65" s="74"/>
      <c r="K65" s="74"/>
    </row>
    <row r="66" spans="1:11" x14ac:dyDescent="0.25">
      <c r="A66" s="74"/>
      <c r="B66" s="74"/>
      <c r="C66" s="74"/>
      <c r="D66" s="74"/>
      <c r="E66" s="74"/>
      <c r="F66" s="84"/>
      <c r="G66" s="74"/>
      <c r="H66" s="74"/>
      <c r="I66" s="74"/>
      <c r="J66" s="74"/>
      <c r="K66" s="74"/>
    </row>
  </sheetData>
  <mergeCells count="51">
    <mergeCell ref="A1:K1"/>
    <mergeCell ref="A2:K2"/>
    <mergeCell ref="A3:K3"/>
    <mergeCell ref="A4:K4"/>
    <mergeCell ref="K5:K8"/>
    <mergeCell ref="H5:H8"/>
    <mergeCell ref="J5:J8"/>
    <mergeCell ref="A10:B10"/>
    <mergeCell ref="A11:B11"/>
    <mergeCell ref="G5:G8"/>
    <mergeCell ref="A18:B18"/>
    <mergeCell ref="A13:B13"/>
    <mergeCell ref="A14:B14"/>
    <mergeCell ref="A16:B16"/>
    <mergeCell ref="A17:B17"/>
    <mergeCell ref="A12:B12"/>
    <mergeCell ref="A5:B8"/>
    <mergeCell ref="C5:C8"/>
    <mergeCell ref="D5:D8"/>
    <mergeCell ref="E5:E8"/>
    <mergeCell ref="A19:B19"/>
    <mergeCell ref="A20:B20"/>
    <mergeCell ref="A42:B42"/>
    <mergeCell ref="A43:B43"/>
    <mergeCell ref="A44:B44"/>
    <mergeCell ref="A39:B41"/>
    <mergeCell ref="A27:B27"/>
    <mergeCell ref="A21:B21"/>
    <mergeCell ref="A23:B23"/>
    <mergeCell ref="A24:B24"/>
    <mergeCell ref="A26:B26"/>
    <mergeCell ref="A28:B29"/>
    <mergeCell ref="A33:B34"/>
    <mergeCell ref="A35:B35"/>
    <mergeCell ref="A36:B36"/>
    <mergeCell ref="A37:B37"/>
    <mergeCell ref="A45:B45"/>
    <mergeCell ref="A46:B46"/>
    <mergeCell ref="D48:D49"/>
    <mergeCell ref="E48:E49"/>
    <mergeCell ref="G48:H49"/>
    <mergeCell ref="A55:B55"/>
    <mergeCell ref="A56:B56"/>
    <mergeCell ref="C48:C49"/>
    <mergeCell ref="A58:K58"/>
    <mergeCell ref="J48:K49"/>
    <mergeCell ref="A51:B52"/>
    <mergeCell ref="A48:B49"/>
    <mergeCell ref="A53:B53"/>
    <mergeCell ref="A54:B54"/>
    <mergeCell ref="A57:K57"/>
  </mergeCells>
  <pageMargins left="0.11811023622047245" right="0" top="0.11811023622047245" bottom="0.39370078740157483" header="0.11811023622047245" footer="0.11811023622047245"/>
  <pageSetup scale="91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43" workbookViewId="0">
      <selection activeCell="E81" sqref="E81"/>
    </sheetView>
  </sheetViews>
  <sheetFormatPr baseColWidth="10" defaultRowHeight="15" x14ac:dyDescent="0.25"/>
  <cols>
    <col min="2" max="2" width="16.5703125" customWidth="1"/>
    <col min="3" max="3" width="17" customWidth="1"/>
    <col min="4" max="4" width="16" customWidth="1"/>
    <col min="5" max="5" width="15.7109375" customWidth="1"/>
    <col min="6" max="6" width="15.140625" customWidth="1"/>
    <col min="7" max="7" width="17.7109375" customWidth="1"/>
    <col min="8" max="8" width="15.85546875" customWidth="1"/>
    <col min="12" max="12" width="15.140625" bestFit="1" customWidth="1"/>
  </cols>
  <sheetData>
    <row r="1" spans="1:12" ht="15.75" x14ac:dyDescent="0.3">
      <c r="A1" s="269" t="s">
        <v>0</v>
      </c>
      <c r="B1" s="269"/>
      <c r="C1" s="269"/>
      <c r="D1" s="269"/>
      <c r="E1" s="269"/>
      <c r="F1" s="269"/>
      <c r="G1" s="269"/>
      <c r="H1" s="269"/>
      <c r="I1" s="269"/>
    </row>
    <row r="3" spans="1:12" ht="15.75" x14ac:dyDescent="0.3">
      <c r="A3" s="355" t="s">
        <v>56</v>
      </c>
      <c r="B3" s="355"/>
      <c r="C3" s="355"/>
      <c r="D3" s="355"/>
      <c r="E3" s="355"/>
      <c r="F3" s="355"/>
      <c r="G3" s="355"/>
      <c r="H3" s="355"/>
      <c r="I3" s="355"/>
    </row>
    <row r="4" spans="1:12" ht="15.75" x14ac:dyDescent="0.3">
      <c r="A4" s="356" t="s">
        <v>6</v>
      </c>
      <c r="B4" s="356"/>
      <c r="C4" s="356"/>
      <c r="D4" s="356"/>
      <c r="E4" s="356"/>
      <c r="F4" s="356"/>
      <c r="G4" s="356"/>
      <c r="H4" s="356"/>
      <c r="I4" s="356"/>
    </row>
    <row r="5" spans="1:12" ht="15.75" x14ac:dyDescent="0.3">
      <c r="A5" s="356" t="s">
        <v>93</v>
      </c>
      <c r="B5" s="356"/>
      <c r="C5" s="356"/>
      <c r="D5" s="356"/>
      <c r="E5" s="356"/>
      <c r="F5" s="356"/>
      <c r="G5" s="356"/>
      <c r="H5" s="356"/>
      <c r="I5" s="356"/>
    </row>
    <row r="6" spans="1:12" ht="15.75" x14ac:dyDescent="0.3">
      <c r="A6" s="357" t="s">
        <v>36</v>
      </c>
      <c r="B6" s="357"/>
      <c r="C6" s="357"/>
      <c r="D6" s="357"/>
      <c r="E6" s="357"/>
      <c r="F6" s="357"/>
      <c r="G6" s="357"/>
      <c r="H6" s="357"/>
      <c r="I6" s="357"/>
    </row>
    <row r="7" spans="1:12" ht="15" customHeight="1" x14ac:dyDescent="0.25">
      <c r="A7" s="284" t="s">
        <v>58</v>
      </c>
      <c r="B7" s="285"/>
      <c r="C7" s="281" t="s">
        <v>94</v>
      </c>
      <c r="D7" s="281" t="s">
        <v>1</v>
      </c>
      <c r="E7" s="281" t="s">
        <v>2</v>
      </c>
      <c r="F7" s="281" t="s">
        <v>3</v>
      </c>
      <c r="G7" s="281" t="s">
        <v>59</v>
      </c>
      <c r="H7" s="281" t="s">
        <v>4</v>
      </c>
      <c r="I7" s="281" t="s">
        <v>5</v>
      </c>
    </row>
    <row r="8" spans="1:12" x14ac:dyDescent="0.25">
      <c r="A8" s="286"/>
      <c r="B8" s="287"/>
      <c r="C8" s="282"/>
      <c r="D8" s="282"/>
      <c r="E8" s="282"/>
      <c r="F8" s="282"/>
      <c r="G8" s="282"/>
      <c r="H8" s="282"/>
      <c r="I8" s="282"/>
    </row>
    <row r="9" spans="1:12" x14ac:dyDescent="0.25">
      <c r="A9" s="286"/>
      <c r="B9" s="287"/>
      <c r="C9" s="282"/>
      <c r="D9" s="282"/>
      <c r="E9" s="282"/>
      <c r="F9" s="282"/>
      <c r="G9" s="282"/>
      <c r="H9" s="282"/>
      <c r="I9" s="282"/>
    </row>
    <row r="10" spans="1:12" x14ac:dyDescent="0.25">
      <c r="A10" s="288"/>
      <c r="B10" s="289"/>
      <c r="C10" s="283"/>
      <c r="D10" s="283"/>
      <c r="E10" s="283"/>
      <c r="F10" s="283"/>
      <c r="G10" s="283"/>
      <c r="H10" s="283"/>
      <c r="I10" s="283"/>
    </row>
    <row r="11" spans="1:12" ht="6" customHeight="1" x14ac:dyDescent="0.25">
      <c r="A11" s="1"/>
      <c r="B11" s="3"/>
      <c r="C11" s="8"/>
      <c r="D11" s="8"/>
      <c r="E11" s="8"/>
      <c r="F11" s="8"/>
      <c r="G11" s="8"/>
      <c r="H11" s="8"/>
      <c r="I11" s="8"/>
    </row>
    <row r="12" spans="1:12" x14ac:dyDescent="0.25">
      <c r="A12" s="290" t="s">
        <v>7</v>
      </c>
      <c r="B12" s="291"/>
      <c r="C12" s="17">
        <f>+C13+C18</f>
        <v>798716140.88000011</v>
      </c>
      <c r="D12" s="14">
        <v>0</v>
      </c>
      <c r="E12" s="17">
        <f t="shared" ref="E12:H12" si="0">+E13+E18</f>
        <v>2989173.6</v>
      </c>
      <c r="F12" s="14">
        <v>0</v>
      </c>
      <c r="G12" s="17">
        <f t="shared" si="0"/>
        <v>795726967.28000009</v>
      </c>
      <c r="H12" s="17">
        <f t="shared" si="0"/>
        <v>13753025.66</v>
      </c>
      <c r="I12" s="14">
        <v>0</v>
      </c>
    </row>
    <row r="13" spans="1:12" x14ac:dyDescent="0.25">
      <c r="A13" s="292" t="s">
        <v>8</v>
      </c>
      <c r="B13" s="293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L13" s="24">
        <f>1046065846.17-C12</f>
        <v>247349705.28999984</v>
      </c>
    </row>
    <row r="14" spans="1:12" x14ac:dyDescent="0.25">
      <c r="A14" s="279" t="s">
        <v>11</v>
      </c>
      <c r="B14" s="280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12" x14ac:dyDescent="0.25">
      <c r="A15" s="279" t="s">
        <v>9</v>
      </c>
      <c r="B15" s="280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2" x14ac:dyDescent="0.25">
      <c r="A16" s="279" t="s">
        <v>10</v>
      </c>
      <c r="B16" s="280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14" ht="9" customHeight="1" x14ac:dyDescent="0.25">
      <c r="A17" s="5"/>
      <c r="B17" s="12"/>
      <c r="C17" s="8"/>
      <c r="D17" s="8"/>
      <c r="E17" s="8"/>
      <c r="F17" s="8"/>
      <c r="G17" s="8"/>
      <c r="H17" s="8"/>
      <c r="I17" s="8"/>
    </row>
    <row r="18" spans="1:14" x14ac:dyDescent="0.25">
      <c r="A18" s="294" t="s">
        <v>12</v>
      </c>
      <c r="B18" s="295"/>
      <c r="C18" s="17">
        <f>+C19+C23+C24</f>
        <v>798716140.88000011</v>
      </c>
      <c r="D18" s="14">
        <v>0</v>
      </c>
      <c r="E18" s="17">
        <f t="shared" ref="E18:H18" si="1">+E19+E23+E24</f>
        <v>2989173.6</v>
      </c>
      <c r="F18" s="14">
        <v>0</v>
      </c>
      <c r="G18" s="17">
        <f>+G19+G23+G24</f>
        <v>795726967.28000009</v>
      </c>
      <c r="H18" s="17">
        <f t="shared" si="1"/>
        <v>13753025.66</v>
      </c>
      <c r="I18" s="14">
        <v>0</v>
      </c>
    </row>
    <row r="19" spans="1:14" x14ac:dyDescent="0.25">
      <c r="A19" s="279" t="s">
        <v>71</v>
      </c>
      <c r="B19" s="280"/>
      <c r="C19" s="17">
        <f>SUM(C20:C22)</f>
        <v>798716140.88000011</v>
      </c>
      <c r="D19" s="14">
        <v>0</v>
      </c>
      <c r="E19" s="17">
        <f t="shared" ref="E19:H19" si="2">SUM(E20:E22)</f>
        <v>2989173.6</v>
      </c>
      <c r="F19" s="14">
        <v>0</v>
      </c>
      <c r="G19" s="17">
        <f t="shared" si="2"/>
        <v>795726967.28000009</v>
      </c>
      <c r="H19" s="17">
        <f t="shared" si="2"/>
        <v>13753025.66</v>
      </c>
      <c r="I19" s="14">
        <v>0</v>
      </c>
    </row>
    <row r="20" spans="1:14" x14ac:dyDescent="0.25">
      <c r="A20" s="279" t="s">
        <v>73</v>
      </c>
      <c r="B20" s="280"/>
      <c r="C20" s="17">
        <v>521900072.74000007</v>
      </c>
      <c r="D20" s="14">
        <v>0</v>
      </c>
      <c r="E20" s="26">
        <v>1993946.06</v>
      </c>
      <c r="F20" s="27">
        <v>0</v>
      </c>
      <c r="G20" s="26">
        <f>+C20+D20-E20+F20</f>
        <v>519906126.68000007</v>
      </c>
      <c r="H20" s="26">
        <v>8961456.4600000009</v>
      </c>
      <c r="I20" s="14">
        <v>0</v>
      </c>
    </row>
    <row r="21" spans="1:14" x14ac:dyDescent="0.25">
      <c r="A21" s="279" t="s">
        <v>73</v>
      </c>
      <c r="B21" s="280"/>
      <c r="C21" s="17">
        <v>170274660.55000001</v>
      </c>
      <c r="D21" s="14">
        <v>0</v>
      </c>
      <c r="E21" s="26">
        <v>612182.79</v>
      </c>
      <c r="F21" s="27">
        <v>0</v>
      </c>
      <c r="G21" s="26">
        <f t="shared" ref="G21:G22" si="3">+C21+D21-E21+F21</f>
        <v>169662477.76000002</v>
      </c>
      <c r="H21" s="26">
        <v>2947382.44</v>
      </c>
      <c r="I21" s="14">
        <v>0</v>
      </c>
    </row>
    <row r="22" spans="1:14" x14ac:dyDescent="0.25">
      <c r="A22" s="279" t="s">
        <v>73</v>
      </c>
      <c r="B22" s="280"/>
      <c r="C22" s="17">
        <v>106541407.59000002</v>
      </c>
      <c r="D22" s="14">
        <v>0</v>
      </c>
      <c r="E22" s="26">
        <v>383044.75</v>
      </c>
      <c r="F22" s="27">
        <v>0</v>
      </c>
      <c r="G22" s="26">
        <f t="shared" si="3"/>
        <v>106158362.84000002</v>
      </c>
      <c r="H22" s="26">
        <v>1844186.7600000002</v>
      </c>
      <c r="I22" s="14">
        <v>0</v>
      </c>
    </row>
    <row r="23" spans="1:14" x14ac:dyDescent="0.25">
      <c r="A23" s="279" t="s">
        <v>72</v>
      </c>
      <c r="B23" s="280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14" x14ac:dyDescent="0.25">
      <c r="A24" s="279" t="s">
        <v>15</v>
      </c>
      <c r="B24" s="280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14" ht="7.5" customHeight="1" x14ac:dyDescent="0.25">
      <c r="A25" s="1"/>
      <c r="B25" s="3"/>
      <c r="C25" s="8"/>
      <c r="D25" s="8"/>
      <c r="E25" s="8"/>
      <c r="F25" s="8"/>
      <c r="G25" s="8"/>
      <c r="H25" s="8"/>
      <c r="I25" s="8"/>
    </row>
    <row r="26" spans="1:14" x14ac:dyDescent="0.25">
      <c r="A26" s="290" t="s">
        <v>16</v>
      </c>
      <c r="B26" s="291"/>
      <c r="C26" s="17">
        <f>SUM(C27:C40)</f>
        <v>724171108.51000011</v>
      </c>
      <c r="D26" s="17">
        <f>SUM(D27:D40)</f>
        <v>82500000</v>
      </c>
      <c r="E26" s="17">
        <f>SUM(E27:E40)</f>
        <v>54954668.780000001</v>
      </c>
      <c r="F26" s="14">
        <v>0</v>
      </c>
      <c r="G26" s="17">
        <f>SUM(G27:G40)</f>
        <v>751716439.73000002</v>
      </c>
      <c r="H26" s="17">
        <f>SUM(H27:H40)</f>
        <v>17603361.93</v>
      </c>
      <c r="I26" s="14">
        <v>0</v>
      </c>
    </row>
    <row r="27" spans="1:14" ht="18.75" customHeight="1" x14ac:dyDescent="0.25">
      <c r="A27" s="351" t="s">
        <v>92</v>
      </c>
      <c r="B27" s="352"/>
      <c r="C27" s="25">
        <v>12486311.58</v>
      </c>
      <c r="D27" s="25"/>
      <c r="E27" s="30">
        <v>1224406</v>
      </c>
      <c r="F27" s="27">
        <v>0</v>
      </c>
      <c r="G27" s="26">
        <f t="shared" ref="G27:G28" si="4">+C27+D27-E27+F27</f>
        <v>11261905.58</v>
      </c>
      <c r="H27" s="30">
        <v>346831.6</v>
      </c>
      <c r="I27" s="14"/>
    </row>
    <row r="28" spans="1:14" ht="18.75" customHeight="1" x14ac:dyDescent="0.25">
      <c r="A28" s="351" t="s">
        <v>92</v>
      </c>
      <c r="B28" s="352"/>
      <c r="C28" s="25">
        <v>13614999.109999999</v>
      </c>
      <c r="D28" s="25"/>
      <c r="E28" s="30">
        <v>1940942.4</v>
      </c>
      <c r="F28" s="27">
        <v>0</v>
      </c>
      <c r="G28" s="26">
        <f t="shared" si="4"/>
        <v>11674056.709999999</v>
      </c>
      <c r="H28" s="30">
        <v>546127.31999999995</v>
      </c>
      <c r="I28" s="14"/>
    </row>
    <row r="29" spans="1:14" ht="32.25" customHeight="1" x14ac:dyDescent="0.25">
      <c r="A29" s="353" t="s">
        <v>78</v>
      </c>
      <c r="B29" s="354"/>
      <c r="C29" s="17">
        <v>247289395.75999999</v>
      </c>
      <c r="D29" s="14">
        <v>0</v>
      </c>
      <c r="E29" s="26">
        <v>8445340.0700000003</v>
      </c>
      <c r="F29" s="27">
        <v>0</v>
      </c>
      <c r="G29" s="26">
        <f>+C29+D29-E29+F29</f>
        <v>238844055.69</v>
      </c>
      <c r="H29" s="26">
        <v>4264691.07</v>
      </c>
      <c r="I29" s="14">
        <v>0</v>
      </c>
      <c r="K29" s="24"/>
    </row>
    <row r="30" spans="1:14" s="28" customFormat="1" ht="18" customHeight="1" x14ac:dyDescent="0.25">
      <c r="A30" s="349" t="s">
        <v>79</v>
      </c>
      <c r="B30" s="350"/>
      <c r="C30" s="26">
        <v>134993041.66000003</v>
      </c>
      <c r="D30" s="27">
        <v>0</v>
      </c>
      <c r="E30" s="26">
        <v>4692236</v>
      </c>
      <c r="F30" s="27">
        <v>0</v>
      </c>
      <c r="G30" s="26">
        <f>+C30+D30-E30+F30</f>
        <v>130300805.66000003</v>
      </c>
      <c r="H30" s="26">
        <v>3571603</v>
      </c>
      <c r="I30" s="27">
        <v>0</v>
      </c>
      <c r="N30" s="28">
        <f>1046+46-66</f>
        <v>1026</v>
      </c>
    </row>
    <row r="31" spans="1:14" s="28" customFormat="1" ht="18" customHeight="1" x14ac:dyDescent="0.25">
      <c r="A31" s="349" t="s">
        <v>79</v>
      </c>
      <c r="B31" s="350"/>
      <c r="C31" s="26">
        <v>180436936.26000002</v>
      </c>
      <c r="D31" s="27">
        <v>0</v>
      </c>
      <c r="E31" s="26">
        <v>6151264</v>
      </c>
      <c r="F31" s="27">
        <v>0</v>
      </c>
      <c r="G31" s="26">
        <f t="shared" ref="G31:G40" si="5">+C31+D31-E31+F31</f>
        <v>174285672.26000002</v>
      </c>
      <c r="H31" s="26">
        <v>4235587</v>
      </c>
      <c r="I31" s="27">
        <v>0</v>
      </c>
    </row>
    <row r="32" spans="1:14" s="28" customFormat="1" ht="18" customHeight="1" x14ac:dyDescent="0.25">
      <c r="A32" s="349" t="s">
        <v>79</v>
      </c>
      <c r="B32" s="350"/>
      <c r="C32" s="26">
        <v>0</v>
      </c>
      <c r="D32" s="26">
        <v>32500000</v>
      </c>
      <c r="E32" s="26">
        <v>8124999</v>
      </c>
      <c r="F32" s="27">
        <v>0</v>
      </c>
      <c r="G32" s="26">
        <f t="shared" ref="G32" si="6">+C32+D32-E32+F32</f>
        <v>24375001</v>
      </c>
      <c r="H32" s="27">
        <v>657377.68000000005</v>
      </c>
      <c r="I32" s="27"/>
    </row>
    <row r="33" spans="1:9" s="28" customFormat="1" ht="18" customHeight="1" x14ac:dyDescent="0.25">
      <c r="A33" s="349" t="s">
        <v>80</v>
      </c>
      <c r="B33" s="350"/>
      <c r="C33" s="26">
        <v>79099567.079999998</v>
      </c>
      <c r="D33" s="27">
        <v>0</v>
      </c>
      <c r="E33" s="26">
        <v>1469061.1</v>
      </c>
      <c r="F33" s="27">
        <v>0</v>
      </c>
      <c r="G33" s="26">
        <f t="shared" si="5"/>
        <v>77630505.980000004</v>
      </c>
      <c r="H33" s="26">
        <v>1521377.7</v>
      </c>
      <c r="I33" s="27">
        <v>0</v>
      </c>
    </row>
    <row r="34" spans="1:9" s="28" customFormat="1" ht="18" customHeight="1" x14ac:dyDescent="0.25">
      <c r="A34" s="349" t="s">
        <v>80</v>
      </c>
      <c r="B34" s="350"/>
      <c r="C34" s="26"/>
      <c r="D34" s="26">
        <v>50000000</v>
      </c>
      <c r="E34" s="26">
        <v>12499980</v>
      </c>
      <c r="F34" s="26">
        <v>0</v>
      </c>
      <c r="G34" s="26">
        <f>+C34+D34-E34+F34</f>
        <v>37500020</v>
      </c>
      <c r="H34" s="26">
        <v>925178.34</v>
      </c>
      <c r="I34" s="27">
        <v>0</v>
      </c>
    </row>
    <row r="35" spans="1:9" ht="15" customHeight="1" x14ac:dyDescent="0.25">
      <c r="A35" s="279" t="s">
        <v>81</v>
      </c>
      <c r="B35" s="280"/>
      <c r="C35" s="17">
        <v>2976916.33</v>
      </c>
      <c r="D35" s="17"/>
      <c r="E35" s="17">
        <v>549405.06000000006</v>
      </c>
      <c r="F35" s="14">
        <v>0</v>
      </c>
      <c r="G35" s="17">
        <f t="shared" si="5"/>
        <v>2427511.27</v>
      </c>
      <c r="H35" s="17">
        <v>83223.72</v>
      </c>
      <c r="I35" s="14">
        <v>0</v>
      </c>
    </row>
    <row r="36" spans="1:9" ht="15" customHeight="1" x14ac:dyDescent="0.25">
      <c r="A36" s="279" t="s">
        <v>82</v>
      </c>
      <c r="B36" s="280"/>
      <c r="C36" s="17">
        <v>16696469.23</v>
      </c>
      <c r="D36" s="17"/>
      <c r="E36" s="17">
        <v>3092336.1100000003</v>
      </c>
      <c r="F36" s="14">
        <v>0</v>
      </c>
      <c r="G36" s="17">
        <f t="shared" si="5"/>
        <v>13604133.120000001</v>
      </c>
      <c r="H36" s="17">
        <v>446817.05</v>
      </c>
      <c r="I36" s="14">
        <v>0</v>
      </c>
    </row>
    <row r="37" spans="1:9" ht="15" customHeight="1" x14ac:dyDescent="0.25">
      <c r="A37" s="279" t="s">
        <v>83</v>
      </c>
      <c r="B37" s="280"/>
      <c r="C37" s="17">
        <v>8824222.6400000006</v>
      </c>
      <c r="D37" s="17"/>
      <c r="E37" s="17">
        <v>1634325.32</v>
      </c>
      <c r="F37" s="14">
        <v>0</v>
      </c>
      <c r="G37" s="17">
        <f t="shared" si="5"/>
        <v>7189897.3200000003</v>
      </c>
      <c r="H37" s="17">
        <v>236146.51</v>
      </c>
      <c r="I37" s="14">
        <v>0</v>
      </c>
    </row>
    <row r="38" spans="1:9" ht="15" customHeight="1" x14ac:dyDescent="0.25">
      <c r="A38" s="279" t="s">
        <v>84</v>
      </c>
      <c r="B38" s="280"/>
      <c r="C38" s="17">
        <v>2753249.93</v>
      </c>
      <c r="D38" s="17"/>
      <c r="E38" s="17">
        <v>504527.77</v>
      </c>
      <c r="F38" s="14">
        <v>0</v>
      </c>
      <c r="G38" s="17">
        <f t="shared" si="5"/>
        <v>2248722.16</v>
      </c>
      <c r="H38" s="17">
        <v>83556.739999999991</v>
      </c>
      <c r="I38" s="14">
        <v>0</v>
      </c>
    </row>
    <row r="39" spans="1:9" ht="15" customHeight="1" x14ac:dyDescent="0.25">
      <c r="A39" s="279" t="s">
        <v>85</v>
      </c>
      <c r="B39" s="280"/>
      <c r="C39" s="17">
        <v>9999999.4900000002</v>
      </c>
      <c r="D39" s="17"/>
      <c r="E39" s="14">
        <v>1852964.62</v>
      </c>
      <c r="F39" s="14">
        <v>0</v>
      </c>
      <c r="G39" s="17">
        <f t="shared" ref="G39" si="7">+C39+D39-E39+F39</f>
        <v>8147034.8700000001</v>
      </c>
      <c r="H39" s="17">
        <v>271241.12</v>
      </c>
      <c r="I39" s="14">
        <v>0</v>
      </c>
    </row>
    <row r="40" spans="1:9" ht="15" customHeight="1" x14ac:dyDescent="0.25">
      <c r="A40" s="279" t="s">
        <v>91</v>
      </c>
      <c r="B40" s="280"/>
      <c r="C40" s="17">
        <v>14999999.439999999</v>
      </c>
      <c r="D40" s="17"/>
      <c r="E40" s="14">
        <v>2772881.33</v>
      </c>
      <c r="F40" s="14">
        <v>0</v>
      </c>
      <c r="G40" s="17">
        <f t="shared" si="5"/>
        <v>12227118.109999999</v>
      </c>
      <c r="H40" s="17">
        <v>413603.07999999996</v>
      </c>
      <c r="I40" s="14">
        <v>0</v>
      </c>
    </row>
    <row r="41" spans="1:9" x14ac:dyDescent="0.25">
      <c r="A41" s="347" t="s">
        <v>17</v>
      </c>
      <c r="B41" s="348"/>
      <c r="C41" s="8"/>
      <c r="D41" s="8"/>
      <c r="E41" s="8"/>
      <c r="F41" s="8"/>
      <c r="G41" s="8"/>
      <c r="H41" s="8"/>
      <c r="I41" s="8"/>
    </row>
    <row r="42" spans="1:9" x14ac:dyDescent="0.25">
      <c r="A42" s="347"/>
      <c r="B42" s="348"/>
      <c r="C42" s="17">
        <f>+C12+C26</f>
        <v>1522887249.3900003</v>
      </c>
      <c r="D42" s="17">
        <f>+D12+D26</f>
        <v>82500000</v>
      </c>
      <c r="E42" s="17">
        <f>+E12+E26</f>
        <v>57943842.380000003</v>
      </c>
      <c r="F42" s="14">
        <v>0</v>
      </c>
      <c r="G42" s="17">
        <f>+G12+G26</f>
        <v>1547443407.0100002</v>
      </c>
      <c r="H42" s="17">
        <f>+H12+H26</f>
        <v>31356387.59</v>
      </c>
      <c r="I42" s="14">
        <v>0</v>
      </c>
    </row>
    <row r="43" spans="1:9" ht="7.5" customHeight="1" x14ac:dyDescent="0.25">
      <c r="A43" s="1"/>
      <c r="B43" s="3"/>
      <c r="C43" s="8"/>
      <c r="D43" s="8"/>
      <c r="E43" s="8"/>
      <c r="F43" s="8"/>
      <c r="G43" s="8"/>
      <c r="H43" s="8"/>
      <c r="I43" s="8"/>
    </row>
    <row r="44" spans="1:9" ht="6" customHeight="1" x14ac:dyDescent="0.25">
      <c r="A44" s="1"/>
      <c r="B44" s="3"/>
      <c r="C44" s="8"/>
      <c r="D44" s="8"/>
      <c r="E44" s="8"/>
      <c r="F44" s="8"/>
      <c r="G44" s="8"/>
      <c r="H44" s="8"/>
      <c r="I44" s="8"/>
    </row>
    <row r="45" spans="1:9" ht="6" customHeight="1" x14ac:dyDescent="0.25">
      <c r="A45" s="1"/>
      <c r="B45" s="3"/>
      <c r="C45" s="8"/>
      <c r="D45" s="8"/>
      <c r="E45" s="8"/>
      <c r="F45" s="8"/>
      <c r="G45" s="8"/>
      <c r="H45" s="8"/>
      <c r="I45" s="8"/>
    </row>
    <row r="46" spans="1:9" x14ac:dyDescent="0.25">
      <c r="A46" s="296" t="s">
        <v>74</v>
      </c>
      <c r="B46" s="297"/>
      <c r="C46" s="8"/>
      <c r="D46" s="8"/>
      <c r="E46" s="8"/>
      <c r="F46" s="8"/>
      <c r="G46" s="8"/>
      <c r="H46" s="8"/>
      <c r="I46" s="8"/>
    </row>
    <row r="47" spans="1:9" x14ac:dyDescent="0.25">
      <c r="A47" s="296"/>
      <c r="B47" s="297"/>
      <c r="C47" s="8"/>
      <c r="D47" s="8"/>
      <c r="E47" s="8"/>
      <c r="F47" s="8"/>
      <c r="G47" s="8"/>
      <c r="H47" s="8"/>
      <c r="I47" s="8"/>
    </row>
    <row r="48" spans="1:9" x14ac:dyDescent="0.25">
      <c r="A48" s="294" t="s">
        <v>77</v>
      </c>
      <c r="B48" s="295"/>
      <c r="C48" s="8"/>
      <c r="D48" s="8"/>
      <c r="E48" s="8"/>
      <c r="F48" s="8"/>
      <c r="G48" s="8"/>
      <c r="H48" s="8"/>
      <c r="I48" s="8"/>
    </row>
    <row r="49" spans="1:9" x14ac:dyDescent="0.25">
      <c r="A49" s="294" t="s">
        <v>75</v>
      </c>
      <c r="B49" s="295"/>
      <c r="C49" s="8"/>
      <c r="D49" s="8"/>
      <c r="E49" s="8"/>
      <c r="F49" s="8"/>
      <c r="G49" s="8"/>
      <c r="H49" s="8"/>
      <c r="I49" s="8"/>
    </row>
    <row r="50" spans="1:9" x14ac:dyDescent="0.25">
      <c r="A50" s="294" t="s">
        <v>76</v>
      </c>
      <c r="B50" s="295"/>
      <c r="C50" s="8"/>
      <c r="D50" s="8"/>
      <c r="E50" s="8"/>
      <c r="F50" s="8"/>
      <c r="G50" s="8"/>
      <c r="H50" s="8"/>
      <c r="I50" s="8"/>
    </row>
    <row r="51" spans="1:9" ht="6.75" customHeight="1" x14ac:dyDescent="0.25">
      <c r="A51" s="1"/>
      <c r="B51" s="3"/>
      <c r="C51" s="8"/>
      <c r="D51" s="8"/>
      <c r="E51" s="8"/>
      <c r="F51" s="8"/>
      <c r="G51" s="8"/>
      <c r="H51" s="8"/>
      <c r="I51" s="8"/>
    </row>
    <row r="52" spans="1:9" ht="15" customHeight="1" x14ac:dyDescent="0.25">
      <c r="A52" s="296" t="s">
        <v>22</v>
      </c>
      <c r="B52" s="297"/>
      <c r="C52" s="8"/>
      <c r="D52" s="8"/>
      <c r="E52" s="8"/>
      <c r="F52" s="8"/>
      <c r="G52" s="8"/>
      <c r="H52" s="8"/>
      <c r="I52" s="8"/>
    </row>
    <row r="53" spans="1:9" x14ac:dyDescent="0.25">
      <c r="A53" s="296"/>
      <c r="B53" s="297"/>
      <c r="C53" s="8"/>
      <c r="D53" s="8"/>
      <c r="E53" s="8"/>
      <c r="F53" s="8"/>
      <c r="G53" s="8"/>
      <c r="H53" s="8"/>
      <c r="I53" s="8"/>
    </row>
    <row r="54" spans="1:9" ht="0.75" customHeight="1" x14ac:dyDescent="0.25">
      <c r="A54" s="296"/>
      <c r="B54" s="297"/>
      <c r="C54" s="8"/>
      <c r="D54" s="8"/>
      <c r="E54" s="8"/>
      <c r="F54" s="8"/>
      <c r="G54" s="8"/>
      <c r="H54" s="8"/>
      <c r="I54" s="8"/>
    </row>
    <row r="55" spans="1:9" x14ac:dyDescent="0.25">
      <c r="A55" s="300" t="s">
        <v>86</v>
      </c>
      <c r="B55" s="301"/>
      <c r="C55" s="17">
        <v>83449015</v>
      </c>
      <c r="D55" s="14">
        <v>0</v>
      </c>
      <c r="E55" s="14">
        <v>0</v>
      </c>
      <c r="F55" s="14">
        <v>0</v>
      </c>
      <c r="G55" s="17">
        <v>83449015</v>
      </c>
      <c r="H55" s="26">
        <v>1771205.35</v>
      </c>
      <c r="I55" s="14">
        <v>0</v>
      </c>
    </row>
    <row r="56" spans="1:9" x14ac:dyDescent="0.25">
      <c r="A56" s="300" t="s">
        <v>87</v>
      </c>
      <c r="B56" s="301"/>
      <c r="C56" s="17">
        <v>208708907</v>
      </c>
      <c r="D56" s="14">
        <v>0</v>
      </c>
      <c r="E56" s="14">
        <v>0</v>
      </c>
      <c r="F56" s="14">
        <v>0</v>
      </c>
      <c r="G56" s="17">
        <v>208708907</v>
      </c>
      <c r="H56" s="26">
        <v>4171639.7299999995</v>
      </c>
      <c r="I56" s="14">
        <v>0</v>
      </c>
    </row>
    <row r="57" spans="1:9" x14ac:dyDescent="0.25">
      <c r="A57" s="300" t="s">
        <v>88</v>
      </c>
      <c r="B57" s="301"/>
      <c r="C57" s="17">
        <v>72675017</v>
      </c>
      <c r="D57" s="14">
        <v>0</v>
      </c>
      <c r="E57" s="14">
        <v>0</v>
      </c>
      <c r="F57" s="14">
        <v>0</v>
      </c>
      <c r="G57" s="17">
        <v>72675017</v>
      </c>
      <c r="H57" s="26">
        <v>1497050.4199999997</v>
      </c>
      <c r="I57" s="14">
        <v>0</v>
      </c>
    </row>
    <row r="58" spans="1:9" x14ac:dyDescent="0.25">
      <c r="A58" s="300" t="s">
        <v>89</v>
      </c>
      <c r="B58" s="301"/>
      <c r="C58" s="17">
        <v>6854706</v>
      </c>
      <c r="D58" s="14">
        <v>0</v>
      </c>
      <c r="E58" s="14">
        <v>0</v>
      </c>
      <c r="F58" s="14">
        <v>0</v>
      </c>
      <c r="G58" s="17">
        <v>6854706</v>
      </c>
      <c r="H58" s="26">
        <v>147188.04</v>
      </c>
      <c r="I58" s="14">
        <v>0</v>
      </c>
    </row>
    <row r="59" spans="1:9" x14ac:dyDescent="0.25">
      <c r="A59" s="362" t="s">
        <v>90</v>
      </c>
      <c r="B59" s="363"/>
      <c r="C59" s="23">
        <v>104534855</v>
      </c>
      <c r="D59" s="18">
        <v>0</v>
      </c>
      <c r="E59" s="18">
        <v>0</v>
      </c>
      <c r="F59" s="18">
        <v>0</v>
      </c>
      <c r="G59" s="23">
        <v>104534855</v>
      </c>
      <c r="H59" s="29">
        <v>2064002.22</v>
      </c>
      <c r="I59" s="18">
        <v>0</v>
      </c>
    </row>
    <row r="60" spans="1:9" x14ac:dyDescent="0.25">
      <c r="E60" s="2"/>
    </row>
    <row r="61" spans="1:9" x14ac:dyDescent="0.25">
      <c r="A61" s="358" t="s">
        <v>26</v>
      </c>
      <c r="B61" s="364"/>
      <c r="C61" s="367" t="s">
        <v>27</v>
      </c>
      <c r="D61" s="367" t="s">
        <v>28</v>
      </c>
      <c r="E61" s="367" t="s">
        <v>29</v>
      </c>
      <c r="F61" s="358" t="s">
        <v>30</v>
      </c>
      <c r="G61" s="359"/>
      <c r="H61" s="358" t="s">
        <v>31</v>
      </c>
      <c r="I61" s="359"/>
    </row>
    <row r="62" spans="1:9" x14ac:dyDescent="0.25">
      <c r="A62" s="365"/>
      <c r="B62" s="366"/>
      <c r="C62" s="368"/>
      <c r="D62" s="368"/>
      <c r="E62" s="368"/>
      <c r="F62" s="360"/>
      <c r="G62" s="361"/>
      <c r="H62" s="360"/>
      <c r="I62" s="361"/>
    </row>
    <row r="63" spans="1:9" x14ac:dyDescent="0.25">
      <c r="A63" s="1"/>
      <c r="B63" s="3"/>
      <c r="C63" s="8"/>
      <c r="D63" s="8"/>
      <c r="E63" s="8"/>
      <c r="F63" s="1"/>
      <c r="G63" s="3"/>
      <c r="H63" s="1"/>
      <c r="I63" s="3"/>
    </row>
    <row r="64" spans="1:9" x14ac:dyDescent="0.25">
      <c r="A64" s="296" t="s">
        <v>32</v>
      </c>
      <c r="B64" s="297"/>
      <c r="C64" s="8"/>
      <c r="D64" s="8"/>
      <c r="E64" s="8"/>
      <c r="F64" s="1"/>
      <c r="G64" s="3"/>
      <c r="H64" s="1"/>
      <c r="I64" s="3"/>
    </row>
    <row r="65" spans="1:9" x14ac:dyDescent="0.25">
      <c r="A65" s="296"/>
      <c r="B65" s="297"/>
      <c r="C65" s="8"/>
      <c r="D65" s="8"/>
      <c r="E65" s="8"/>
      <c r="F65" s="1"/>
      <c r="G65" s="3"/>
      <c r="H65" s="1"/>
      <c r="I65" s="3"/>
    </row>
    <row r="66" spans="1:9" x14ac:dyDescent="0.25">
      <c r="A66" s="294"/>
      <c r="B66" s="295"/>
      <c r="C66" s="8"/>
      <c r="D66" s="8"/>
      <c r="E66" s="8"/>
      <c r="F66" s="1"/>
      <c r="G66" s="3"/>
      <c r="H66" s="1"/>
      <c r="I66" s="3"/>
    </row>
    <row r="67" spans="1:9" x14ac:dyDescent="0.25">
      <c r="A67" s="294" t="s">
        <v>33</v>
      </c>
      <c r="B67" s="295"/>
      <c r="C67" s="14">
        <v>0</v>
      </c>
      <c r="D67" s="14"/>
      <c r="E67" s="14"/>
      <c r="F67" s="1"/>
      <c r="G67" s="3"/>
      <c r="H67" s="19"/>
      <c r="I67" s="21"/>
    </row>
    <row r="68" spans="1:9" x14ac:dyDescent="0.25">
      <c r="A68" s="294" t="s">
        <v>34</v>
      </c>
      <c r="B68" s="295"/>
      <c r="C68" s="14">
        <v>0</v>
      </c>
      <c r="D68" s="14"/>
      <c r="E68" s="14"/>
      <c r="F68" s="1"/>
      <c r="G68" s="3"/>
      <c r="H68" s="19"/>
      <c r="I68" s="21"/>
    </row>
    <row r="69" spans="1:9" x14ac:dyDescent="0.25">
      <c r="A69" s="298" t="s">
        <v>35</v>
      </c>
      <c r="B69" s="299"/>
      <c r="C69" s="18">
        <v>0</v>
      </c>
      <c r="D69" s="18"/>
      <c r="E69" s="18"/>
      <c r="F69" s="10"/>
      <c r="G69" s="7"/>
      <c r="H69" s="20"/>
      <c r="I69" s="22"/>
    </row>
  </sheetData>
  <mergeCells count="62">
    <mergeCell ref="A67:B67"/>
    <mergeCell ref="A68:B68"/>
    <mergeCell ref="A69:B69"/>
    <mergeCell ref="A48:B48"/>
    <mergeCell ref="A49:B49"/>
    <mergeCell ref="A50:B50"/>
    <mergeCell ref="H61:I62"/>
    <mergeCell ref="A64:B65"/>
    <mergeCell ref="A66:B66"/>
    <mergeCell ref="A52:B54"/>
    <mergeCell ref="A55:B55"/>
    <mergeCell ref="A56:B56"/>
    <mergeCell ref="A59:B59"/>
    <mergeCell ref="A61:B62"/>
    <mergeCell ref="C61:C62"/>
    <mergeCell ref="D61:D62"/>
    <mergeCell ref="E61:E62"/>
    <mergeCell ref="A57:B57"/>
    <mergeCell ref="A58:B58"/>
    <mergeCell ref="F61:G62"/>
    <mergeCell ref="G7:G10"/>
    <mergeCell ref="H7:H10"/>
    <mergeCell ref="I7:I10"/>
    <mergeCell ref="A12:B12"/>
    <mergeCell ref="A13:B13"/>
    <mergeCell ref="A7:B10"/>
    <mergeCell ref="C7:C10"/>
    <mergeCell ref="D7:D10"/>
    <mergeCell ref="E7:E10"/>
    <mergeCell ref="F7:F10"/>
    <mergeCell ref="A1:I1"/>
    <mergeCell ref="A3:I3"/>
    <mergeCell ref="A4:I4"/>
    <mergeCell ref="A5:I5"/>
    <mergeCell ref="A6:I6"/>
    <mergeCell ref="A41:B42"/>
    <mergeCell ref="A46:B47"/>
    <mergeCell ref="A34:B34"/>
    <mergeCell ref="A39:B39"/>
    <mergeCell ref="A14:B14"/>
    <mergeCell ref="A15:B15"/>
    <mergeCell ref="A16:B16"/>
    <mergeCell ref="A18:B18"/>
    <mergeCell ref="A19:B19"/>
    <mergeCell ref="A33:B33"/>
    <mergeCell ref="A32:B32"/>
    <mergeCell ref="A27:B27"/>
    <mergeCell ref="A28:B28"/>
    <mergeCell ref="A29:B29"/>
    <mergeCell ref="A30:B30"/>
    <mergeCell ref="A31:B31"/>
    <mergeCell ref="A35:B35"/>
    <mergeCell ref="A36:B36"/>
    <mergeCell ref="A37:B37"/>
    <mergeCell ref="A38:B38"/>
    <mergeCell ref="A40:B40"/>
    <mergeCell ref="A23:B23"/>
    <mergeCell ref="A20:B20"/>
    <mergeCell ref="A21:B21"/>
    <mergeCell ref="A22:B22"/>
    <mergeCell ref="A26:B26"/>
    <mergeCell ref="A24:B24"/>
  </mergeCells>
  <pageMargins left="0.11811023622047245" right="0" top="0.11811023622047245" bottom="0.39370078740157483" header="0.11811023622047245" footer="0.11811023622047245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E16" sqref="E16"/>
    </sheetView>
  </sheetViews>
  <sheetFormatPr baseColWidth="10" defaultRowHeight="15" x14ac:dyDescent="0.25"/>
  <cols>
    <col min="2" max="2" width="13.85546875" customWidth="1"/>
    <col min="3" max="3" width="9" customWidth="1"/>
    <col min="4" max="4" width="11.7109375" customWidth="1"/>
    <col min="5" max="5" width="12.140625" customWidth="1"/>
    <col min="6" max="6" width="11" customWidth="1"/>
    <col min="7" max="7" width="9" customWidth="1"/>
    <col min="8" max="8" width="16" customWidth="1"/>
    <col min="9" max="9" width="15.7109375" customWidth="1"/>
    <col min="10" max="10" width="13.5703125" customWidth="1"/>
    <col min="11" max="11" width="12.5703125" customWidth="1"/>
    <col min="12" max="12" width="13" customWidth="1"/>
  </cols>
  <sheetData>
    <row r="1" spans="1:12" x14ac:dyDescent="0.25">
      <c r="A1" s="378" t="s">
        <v>109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80"/>
    </row>
    <row r="2" spans="1:12" x14ac:dyDescent="0.25">
      <c r="A2" s="342" t="s">
        <v>99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4"/>
    </row>
    <row r="3" spans="1:12" x14ac:dyDescent="0.25">
      <c r="A3" s="342" t="s">
        <v>100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4"/>
    </row>
    <row r="4" spans="1:12" x14ac:dyDescent="0.25">
      <c r="A4" s="381" t="s">
        <v>36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3"/>
    </row>
    <row r="5" spans="1:12" ht="15" customHeight="1" x14ac:dyDescent="0.25">
      <c r="A5" s="373" t="s">
        <v>37</v>
      </c>
      <c r="B5" s="373"/>
      <c r="C5" s="373" t="s">
        <v>38</v>
      </c>
      <c r="D5" s="373" t="s">
        <v>44</v>
      </c>
      <c r="E5" s="373" t="s">
        <v>39</v>
      </c>
      <c r="F5" s="373" t="s">
        <v>40</v>
      </c>
      <c r="G5" s="373" t="s">
        <v>41</v>
      </c>
      <c r="H5" s="373" t="s">
        <v>42</v>
      </c>
      <c r="I5" s="373" t="s">
        <v>43</v>
      </c>
      <c r="J5" s="373" t="s">
        <v>96</v>
      </c>
      <c r="K5" s="373" t="s">
        <v>97</v>
      </c>
      <c r="L5" s="373" t="s">
        <v>114</v>
      </c>
    </row>
    <row r="6" spans="1:12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12" x14ac:dyDescent="0.25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</row>
    <row r="8" spans="1:12" x14ac:dyDescent="0.25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</row>
    <row r="9" spans="1:12" x14ac:dyDescent="0.25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</row>
    <row r="10" spans="1:12" x14ac:dyDescent="0.2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</row>
    <row r="11" spans="1:12" ht="4.5" customHeight="1" x14ac:dyDescent="0.25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</row>
    <row r="12" spans="1:12" x14ac:dyDescent="0.25">
      <c r="A12" s="72"/>
      <c r="B12" s="73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5" customHeight="1" x14ac:dyDescent="0.25">
      <c r="A13" s="330" t="s">
        <v>45</v>
      </c>
      <c r="B13" s="331"/>
      <c r="C13" s="369">
        <v>0</v>
      </c>
      <c r="D13" s="369">
        <v>0</v>
      </c>
      <c r="E13" s="369">
        <v>0</v>
      </c>
      <c r="F13" s="369">
        <v>0</v>
      </c>
      <c r="G13" s="369">
        <v>0</v>
      </c>
      <c r="H13" s="369">
        <v>0</v>
      </c>
      <c r="I13" s="369">
        <v>0</v>
      </c>
      <c r="J13" s="369">
        <v>0</v>
      </c>
      <c r="K13" s="369">
        <v>0</v>
      </c>
      <c r="L13" s="369">
        <v>0</v>
      </c>
    </row>
    <row r="14" spans="1:12" x14ac:dyDescent="0.25">
      <c r="A14" s="330"/>
      <c r="B14" s="331"/>
      <c r="C14" s="369"/>
      <c r="D14" s="369"/>
      <c r="E14" s="369"/>
      <c r="F14" s="369"/>
      <c r="G14" s="369"/>
      <c r="H14" s="369"/>
      <c r="I14" s="369"/>
      <c r="J14" s="369"/>
      <c r="K14" s="369"/>
      <c r="L14" s="369"/>
    </row>
    <row r="15" spans="1:12" x14ac:dyDescent="0.25">
      <c r="A15" s="330"/>
      <c r="B15" s="331"/>
      <c r="C15" s="369"/>
      <c r="D15" s="369"/>
      <c r="E15" s="369"/>
      <c r="F15" s="369"/>
      <c r="G15" s="369"/>
      <c r="H15" s="369"/>
      <c r="I15" s="369"/>
      <c r="J15" s="369"/>
      <c r="K15" s="369"/>
      <c r="L15" s="369"/>
    </row>
    <row r="16" spans="1:12" x14ac:dyDescent="0.25">
      <c r="A16" s="304" t="s">
        <v>46</v>
      </c>
      <c r="B16" s="305"/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</row>
    <row r="17" spans="1:12" x14ac:dyDescent="0.25">
      <c r="A17" s="304" t="s">
        <v>47</v>
      </c>
      <c r="B17" s="305"/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</row>
    <row r="18" spans="1:12" x14ac:dyDescent="0.25">
      <c r="A18" s="304" t="s">
        <v>48</v>
      </c>
      <c r="B18" s="305"/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</row>
    <row r="19" spans="1:12" x14ac:dyDescent="0.25">
      <c r="A19" s="304" t="s">
        <v>49</v>
      </c>
      <c r="B19" s="305"/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</row>
    <row r="20" spans="1:12" x14ac:dyDescent="0.25">
      <c r="A20" s="72"/>
      <c r="B20" s="73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 x14ac:dyDescent="0.25">
      <c r="A21" s="315" t="s">
        <v>50</v>
      </c>
      <c r="B21" s="376"/>
      <c r="C21" s="369">
        <v>0</v>
      </c>
      <c r="D21" s="369">
        <v>0</v>
      </c>
      <c r="E21" s="369">
        <v>0</v>
      </c>
      <c r="F21" s="369">
        <v>0</v>
      </c>
      <c r="G21" s="369">
        <v>0</v>
      </c>
      <c r="H21" s="369">
        <v>0</v>
      </c>
      <c r="I21" s="369">
        <v>0</v>
      </c>
      <c r="J21" s="369">
        <v>0</v>
      </c>
      <c r="K21" s="369">
        <v>0</v>
      </c>
      <c r="L21" s="369">
        <v>0</v>
      </c>
    </row>
    <row r="22" spans="1:12" x14ac:dyDescent="0.25">
      <c r="A22" s="377"/>
      <c r="B22" s="376"/>
      <c r="C22" s="369"/>
      <c r="D22" s="369"/>
      <c r="E22" s="369"/>
      <c r="F22" s="369"/>
      <c r="G22" s="369"/>
      <c r="H22" s="369"/>
      <c r="I22" s="369"/>
      <c r="J22" s="369"/>
      <c r="K22" s="369"/>
      <c r="L22" s="369"/>
    </row>
    <row r="23" spans="1:12" x14ac:dyDescent="0.25">
      <c r="A23" s="377"/>
      <c r="B23" s="376"/>
      <c r="C23" s="369"/>
      <c r="D23" s="369"/>
      <c r="E23" s="369"/>
      <c r="F23" s="369"/>
      <c r="G23" s="369"/>
      <c r="H23" s="369"/>
      <c r="I23" s="369"/>
      <c r="J23" s="369"/>
      <c r="K23" s="369"/>
      <c r="L23" s="369"/>
    </row>
    <row r="24" spans="1:12" x14ac:dyDescent="0.25">
      <c r="A24" s="371" t="s">
        <v>51</v>
      </c>
      <c r="B24" s="372"/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</row>
    <row r="25" spans="1:12" x14ac:dyDescent="0.25">
      <c r="A25" s="371" t="s">
        <v>52</v>
      </c>
      <c r="B25" s="372"/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</row>
    <row r="26" spans="1:12" x14ac:dyDescent="0.25">
      <c r="A26" s="371" t="s">
        <v>53</v>
      </c>
      <c r="B26" s="372"/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</row>
    <row r="27" spans="1:12" x14ac:dyDescent="0.25">
      <c r="A27" s="371" t="s">
        <v>54</v>
      </c>
      <c r="B27" s="372"/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</row>
    <row r="28" spans="1:12" x14ac:dyDescent="0.25">
      <c r="A28" s="72"/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1:12" ht="15" customHeight="1" x14ac:dyDescent="0.25">
      <c r="A29" s="315" t="s">
        <v>55</v>
      </c>
      <c r="B29" s="316"/>
      <c r="C29" s="369">
        <v>0</v>
      </c>
      <c r="D29" s="369">
        <v>0</v>
      </c>
      <c r="E29" s="369">
        <v>0</v>
      </c>
      <c r="F29" s="369">
        <v>0</v>
      </c>
      <c r="G29" s="369">
        <v>0</v>
      </c>
      <c r="H29" s="369">
        <v>0</v>
      </c>
      <c r="I29" s="369">
        <v>0</v>
      </c>
      <c r="J29" s="369">
        <v>0</v>
      </c>
      <c r="K29" s="369">
        <v>0</v>
      </c>
      <c r="L29" s="369">
        <v>0</v>
      </c>
    </row>
    <row r="30" spans="1:12" x14ac:dyDescent="0.25">
      <c r="A30" s="315"/>
      <c r="B30" s="316"/>
      <c r="C30" s="369"/>
      <c r="D30" s="369"/>
      <c r="E30" s="369"/>
      <c r="F30" s="369"/>
      <c r="G30" s="369"/>
      <c r="H30" s="369"/>
      <c r="I30" s="369"/>
      <c r="J30" s="369"/>
      <c r="K30" s="369"/>
      <c r="L30" s="369"/>
    </row>
    <row r="31" spans="1:12" x14ac:dyDescent="0.25">
      <c r="A31" s="374"/>
      <c r="B31" s="375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2" spans="1:12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1:12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</sheetData>
  <mergeCells count="56">
    <mergeCell ref="L5:L11"/>
    <mergeCell ref="C13:C15"/>
    <mergeCell ref="D13:D15"/>
    <mergeCell ref="A1:L1"/>
    <mergeCell ref="A2:L2"/>
    <mergeCell ref="A3:L3"/>
    <mergeCell ref="A4:L4"/>
    <mergeCell ref="C5:C11"/>
    <mergeCell ref="A5:B11"/>
    <mergeCell ref="J5:J11"/>
    <mergeCell ref="K5:K11"/>
    <mergeCell ref="D5:D11"/>
    <mergeCell ref="I5:I11"/>
    <mergeCell ref="H5:H11"/>
    <mergeCell ref="G5:G11"/>
    <mergeCell ref="F5:F11"/>
    <mergeCell ref="E5:E11"/>
    <mergeCell ref="A29:B31"/>
    <mergeCell ref="A16:B16"/>
    <mergeCell ref="A17:B17"/>
    <mergeCell ref="A18:B18"/>
    <mergeCell ref="A19:B19"/>
    <mergeCell ref="A21:B23"/>
    <mergeCell ref="A24:B24"/>
    <mergeCell ref="C29:C31"/>
    <mergeCell ref="D29:D31"/>
    <mergeCell ref="E29:E31"/>
    <mergeCell ref="H13:H15"/>
    <mergeCell ref="I13:I15"/>
    <mergeCell ref="A25:B25"/>
    <mergeCell ref="A26:B26"/>
    <mergeCell ref="A27:B27"/>
    <mergeCell ref="A13:B15"/>
    <mergeCell ref="J13:J15"/>
    <mergeCell ref="K13:K15"/>
    <mergeCell ref="L13:L15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E13:E15"/>
    <mergeCell ref="F13:F15"/>
    <mergeCell ref="G13:G15"/>
    <mergeCell ref="K29:K31"/>
    <mergeCell ref="L29:L31"/>
    <mergeCell ref="F29:F31"/>
    <mergeCell ref="G29:G31"/>
    <mergeCell ref="H29:H31"/>
    <mergeCell ref="I29:I31"/>
    <mergeCell ref="J29:J31"/>
  </mergeCells>
  <pageMargins left="0.11811023622047245" right="0" top="0.11811023622047245" bottom="0.39370078740157483" header="0.11811023622047245" footer="0.11811023622047245"/>
  <pageSetup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opLeftCell="A79" workbookViewId="0">
      <selection activeCell="H3" sqref="H3"/>
    </sheetView>
  </sheetViews>
  <sheetFormatPr baseColWidth="10" defaultRowHeight="15" x14ac:dyDescent="0.25"/>
  <cols>
    <col min="1" max="1" width="1.140625" customWidth="1"/>
    <col min="2" max="2" width="58.28515625" customWidth="1"/>
    <col min="3" max="3" width="17" style="47" bestFit="1" customWidth="1"/>
    <col min="4" max="5" width="13.85546875" style="47" bestFit="1" customWidth="1"/>
    <col min="6" max="6" width="1.28515625" customWidth="1"/>
    <col min="7" max="7" width="1.85546875" customWidth="1"/>
    <col min="8" max="8" width="16.42578125" bestFit="1" customWidth="1"/>
    <col min="9" max="9" width="19.5703125" customWidth="1"/>
    <col min="10" max="11" width="15.28515625" bestFit="1" customWidth="1"/>
    <col min="12" max="12" width="13.85546875" customWidth="1"/>
  </cols>
  <sheetData>
    <row r="1" spans="1:11" ht="3" customHeight="1" x14ac:dyDescent="0.25"/>
    <row r="2" spans="1:11" ht="3" customHeight="1" thickBot="1" x14ac:dyDescent="0.3"/>
    <row r="3" spans="1:11" x14ac:dyDescent="0.25">
      <c r="A3" s="404" t="s">
        <v>109</v>
      </c>
      <c r="B3" s="405"/>
      <c r="C3" s="405"/>
      <c r="D3" s="405"/>
      <c r="E3" s="406"/>
    </row>
    <row r="4" spans="1:11" x14ac:dyDescent="0.25">
      <c r="A4" s="407" t="s">
        <v>236</v>
      </c>
      <c r="B4" s="408"/>
      <c r="C4" s="408"/>
      <c r="D4" s="408"/>
      <c r="E4" s="409"/>
    </row>
    <row r="5" spans="1:11" x14ac:dyDescent="0.25">
      <c r="A5" s="407" t="s">
        <v>237</v>
      </c>
      <c r="B5" s="408"/>
      <c r="C5" s="408"/>
      <c r="D5" s="408"/>
      <c r="E5" s="409"/>
    </row>
    <row r="6" spans="1:11" ht="15.75" thickBot="1" x14ac:dyDescent="0.3">
      <c r="A6" s="414" t="s">
        <v>36</v>
      </c>
      <c r="B6" s="415"/>
      <c r="C6" s="415"/>
      <c r="D6" s="415"/>
      <c r="E6" s="416"/>
    </row>
    <row r="7" spans="1:11" ht="3.75" customHeight="1" thickBot="1" x14ac:dyDescent="0.3">
      <c r="A7" s="124"/>
      <c r="B7" s="124"/>
      <c r="C7" s="125"/>
      <c r="D7" s="125"/>
      <c r="E7" s="125"/>
    </row>
    <row r="8" spans="1:11" x14ac:dyDescent="0.25">
      <c r="A8" s="389" t="s">
        <v>238</v>
      </c>
      <c r="B8" s="390"/>
      <c r="C8" s="126" t="s">
        <v>239</v>
      </c>
      <c r="D8" s="393" t="s">
        <v>240</v>
      </c>
      <c r="E8" s="126" t="s">
        <v>241</v>
      </c>
    </row>
    <row r="9" spans="1:11" ht="15.75" thickBot="1" x14ac:dyDescent="0.3">
      <c r="A9" s="391"/>
      <c r="B9" s="392"/>
      <c r="C9" s="127" t="s">
        <v>242</v>
      </c>
      <c r="D9" s="394"/>
      <c r="E9" s="127" t="s">
        <v>243</v>
      </c>
    </row>
    <row r="10" spans="1:11" x14ac:dyDescent="0.25">
      <c r="A10" s="128"/>
      <c r="B10" s="129"/>
      <c r="C10" s="130"/>
      <c r="D10" s="130"/>
      <c r="E10" s="130"/>
    </row>
    <row r="11" spans="1:11" x14ac:dyDescent="0.25">
      <c r="A11" s="128"/>
      <c r="B11" s="131" t="s">
        <v>244</v>
      </c>
      <c r="C11" s="132">
        <f>+C12+C13+C14</f>
        <v>19240213594</v>
      </c>
      <c r="D11" s="132">
        <f t="shared" ref="D11:E11" si="0">+D12+D13+D14</f>
        <v>22120689248.610001</v>
      </c>
      <c r="E11" s="132">
        <f t="shared" si="0"/>
        <v>22120689248.610001</v>
      </c>
      <c r="H11" s="47"/>
      <c r="J11" s="168"/>
    </row>
    <row r="12" spans="1:11" x14ac:dyDescent="0.25">
      <c r="A12" s="128"/>
      <c r="B12" s="133" t="s">
        <v>245</v>
      </c>
      <c r="C12" s="130">
        <v>9230918458</v>
      </c>
      <c r="D12" s="130">
        <v>9279561452.5799999</v>
      </c>
      <c r="E12" s="130">
        <v>9279561452.5799999</v>
      </c>
      <c r="G12" s="169"/>
    </row>
    <row r="13" spans="1:11" x14ac:dyDescent="0.25">
      <c r="A13" s="128"/>
      <c r="B13" s="133" t="s">
        <v>246</v>
      </c>
      <c r="C13" s="130">
        <v>9551613642</v>
      </c>
      <c r="D13" s="130">
        <v>12611648566.209999</v>
      </c>
      <c r="E13" s="130">
        <v>12611648566.209999</v>
      </c>
    </row>
    <row r="14" spans="1:11" x14ac:dyDescent="0.25">
      <c r="A14" s="128"/>
      <c r="B14" s="133" t="s">
        <v>247</v>
      </c>
      <c r="C14" s="130">
        <f>C50</f>
        <v>457681494</v>
      </c>
      <c r="D14" s="130">
        <f t="shared" ref="D14:E14" si="1">D50</f>
        <v>229479229.81999999</v>
      </c>
      <c r="E14" s="130">
        <f t="shared" si="1"/>
        <v>229479229.81999999</v>
      </c>
    </row>
    <row r="15" spans="1:11" x14ac:dyDescent="0.25">
      <c r="A15" s="134"/>
      <c r="B15" s="131"/>
      <c r="C15" s="130"/>
      <c r="D15" s="130"/>
      <c r="E15" s="130"/>
      <c r="H15" s="170"/>
      <c r="I15" s="170"/>
      <c r="J15" s="170"/>
      <c r="K15" s="170"/>
    </row>
    <row r="16" spans="1:11" x14ac:dyDescent="0.25">
      <c r="A16" s="134"/>
      <c r="B16" s="131" t="s">
        <v>248</v>
      </c>
      <c r="C16" s="132">
        <f>+C17+C18</f>
        <v>19240213594</v>
      </c>
      <c r="D16" s="132">
        <f t="shared" ref="D16:E16" si="2">+D17+D18</f>
        <v>22177194410.639999</v>
      </c>
      <c r="E16" s="132">
        <f t="shared" si="2"/>
        <v>21789512466.959999</v>
      </c>
      <c r="H16" s="170"/>
      <c r="I16" s="171"/>
      <c r="J16" s="172"/>
      <c r="K16" s="171"/>
    </row>
    <row r="17" spans="1:14" x14ac:dyDescent="0.25">
      <c r="A17" s="128"/>
      <c r="B17" s="133" t="s">
        <v>249</v>
      </c>
      <c r="C17" s="130">
        <f>9721694326-C47</f>
        <v>9684375820</v>
      </c>
      <c r="D17" s="130">
        <f>9864517519.26-D21-D47</f>
        <v>9613404014.2400017</v>
      </c>
      <c r="E17" s="130">
        <f>9552244621.67-E21-E47</f>
        <v>9304330792.1400013</v>
      </c>
      <c r="H17" s="170"/>
      <c r="I17" s="171"/>
      <c r="J17" s="172"/>
      <c r="K17" s="171"/>
      <c r="L17" s="100"/>
      <c r="M17" s="100"/>
      <c r="N17" s="47"/>
    </row>
    <row r="18" spans="1:14" x14ac:dyDescent="0.25">
      <c r="A18" s="128"/>
      <c r="B18" s="133" t="s">
        <v>250</v>
      </c>
      <c r="C18" s="130">
        <f>9555837774-C48</f>
        <v>9555837774</v>
      </c>
      <c r="D18" s="130">
        <f>12997561801.1-D22-D48</f>
        <v>12563790396.4</v>
      </c>
      <c r="E18" s="130">
        <f>12913711786.35-E22-E48</f>
        <v>12485181674.82</v>
      </c>
      <c r="H18" s="173"/>
      <c r="I18" s="174"/>
      <c r="J18" s="174"/>
      <c r="K18" s="171"/>
      <c r="L18" s="100"/>
      <c r="M18" s="100"/>
      <c r="N18" s="47"/>
    </row>
    <row r="19" spans="1:14" x14ac:dyDescent="0.25">
      <c r="A19" s="128"/>
      <c r="B19" s="129"/>
      <c r="C19" s="130"/>
      <c r="D19" s="130"/>
      <c r="E19" s="130"/>
      <c r="H19" s="170"/>
      <c r="I19" s="170"/>
      <c r="J19" s="170"/>
      <c r="K19" s="170"/>
      <c r="L19" s="100"/>
      <c r="M19" s="100"/>
      <c r="N19" s="47"/>
    </row>
    <row r="20" spans="1:14" x14ac:dyDescent="0.25">
      <c r="A20" s="135"/>
      <c r="B20" s="136" t="s">
        <v>251</v>
      </c>
      <c r="C20" s="137"/>
      <c r="D20" s="132">
        <f>+D21+D22</f>
        <v>671752582</v>
      </c>
      <c r="E20" s="132">
        <f>+E21+E22</f>
        <v>663311613.33999991</v>
      </c>
      <c r="H20" s="174"/>
      <c r="I20" s="174"/>
      <c r="J20" s="174"/>
      <c r="K20" s="174"/>
      <c r="L20" s="100"/>
      <c r="M20" s="100"/>
      <c r="N20" s="47"/>
    </row>
    <row r="21" spans="1:14" ht="22.5" x14ac:dyDescent="0.25">
      <c r="A21" s="128"/>
      <c r="B21" s="133" t="s">
        <v>252</v>
      </c>
      <c r="C21" s="137"/>
      <c r="D21" s="130">
        <v>237981177.30000001</v>
      </c>
      <c r="E21" s="130">
        <v>234781501.81</v>
      </c>
      <c r="H21" s="175"/>
      <c r="I21" s="170"/>
      <c r="J21" s="170"/>
      <c r="K21" s="170"/>
      <c r="L21" s="100"/>
      <c r="M21" s="100"/>
      <c r="N21" s="47"/>
    </row>
    <row r="22" spans="1:14" ht="22.5" x14ac:dyDescent="0.25">
      <c r="A22" s="128"/>
      <c r="B22" s="133" t="s">
        <v>253</v>
      </c>
      <c r="C22" s="137"/>
      <c r="D22" s="130">
        <v>433771404.69999999</v>
      </c>
      <c r="E22" s="130">
        <v>428530111.52999997</v>
      </c>
      <c r="H22" s="175"/>
      <c r="I22" s="174"/>
      <c r="J22" s="174"/>
      <c r="K22" s="174"/>
      <c r="L22" s="100"/>
      <c r="M22" s="100"/>
      <c r="N22" s="47"/>
    </row>
    <row r="23" spans="1:14" x14ac:dyDescent="0.25">
      <c r="A23" s="128"/>
      <c r="B23" s="129"/>
      <c r="C23" s="130"/>
      <c r="D23" s="130"/>
      <c r="E23" s="130"/>
      <c r="H23" s="174"/>
      <c r="I23" s="174"/>
      <c r="J23" s="174"/>
      <c r="K23" s="174"/>
      <c r="L23" s="100"/>
      <c r="M23" s="100"/>
      <c r="N23" s="47"/>
    </row>
    <row r="24" spans="1:14" x14ac:dyDescent="0.25">
      <c r="A24" s="417"/>
      <c r="B24" s="131" t="s">
        <v>254</v>
      </c>
      <c r="C24" s="138">
        <f>+C11-C16+C20</f>
        <v>0</v>
      </c>
      <c r="D24" s="138">
        <f t="shared" ref="D24:E24" si="3">+D11-D16+D20</f>
        <v>615247419.97000122</v>
      </c>
      <c r="E24" s="138">
        <f t="shared" si="3"/>
        <v>994488394.99000144</v>
      </c>
      <c r="H24" s="173"/>
      <c r="I24" s="174"/>
      <c r="J24" s="174"/>
      <c r="K24" s="174"/>
      <c r="L24" s="100"/>
      <c r="M24" s="100"/>
      <c r="N24" s="47"/>
    </row>
    <row r="25" spans="1:14" x14ac:dyDescent="0.25">
      <c r="A25" s="417"/>
      <c r="B25" s="131"/>
      <c r="C25" s="139"/>
      <c r="D25" s="139"/>
      <c r="E25" s="139"/>
      <c r="H25" s="173"/>
      <c r="I25" s="174"/>
      <c r="J25" s="174"/>
      <c r="K25" s="174"/>
      <c r="L25" s="100"/>
      <c r="M25" s="100"/>
      <c r="N25" s="47"/>
    </row>
    <row r="26" spans="1:14" x14ac:dyDescent="0.25">
      <c r="A26" s="417"/>
      <c r="B26" s="131" t="s">
        <v>255</v>
      </c>
      <c r="C26" s="138">
        <f>+C24-C14</f>
        <v>-457681494</v>
      </c>
      <c r="D26" s="138">
        <f t="shared" ref="D26:E26" si="4">+D24-D14</f>
        <v>385768190.15000123</v>
      </c>
      <c r="E26" s="138">
        <f t="shared" si="4"/>
        <v>765009165.17000151</v>
      </c>
      <c r="H26" s="86"/>
      <c r="I26" s="100"/>
      <c r="J26" s="100"/>
      <c r="K26" s="100"/>
      <c r="L26" s="100"/>
      <c r="M26" s="100"/>
      <c r="N26" s="47"/>
    </row>
    <row r="27" spans="1:14" x14ac:dyDescent="0.25">
      <c r="A27" s="417"/>
      <c r="B27" s="131"/>
      <c r="C27" s="139"/>
      <c r="D27" s="139"/>
      <c r="E27" s="139"/>
      <c r="H27" s="86"/>
      <c r="I27" s="100"/>
      <c r="J27" s="100"/>
      <c r="K27" s="100"/>
      <c r="L27" s="100"/>
      <c r="M27" s="100"/>
      <c r="N27" s="47"/>
    </row>
    <row r="28" spans="1:14" ht="22.5" x14ac:dyDescent="0.25">
      <c r="A28" s="128"/>
      <c r="B28" s="131" t="s">
        <v>256</v>
      </c>
      <c r="C28" s="132">
        <f>+C26-C20</f>
        <v>-457681494</v>
      </c>
      <c r="D28" s="132">
        <f t="shared" ref="D28:E28" si="5">+D26-D20</f>
        <v>-285984391.84999877</v>
      </c>
      <c r="E28" s="132">
        <f t="shared" si="5"/>
        <v>101697551.83000159</v>
      </c>
      <c r="H28" s="86"/>
      <c r="I28" s="100"/>
      <c r="J28" s="100"/>
      <c r="K28" s="100"/>
      <c r="L28" s="100"/>
      <c r="M28" s="100"/>
      <c r="N28" s="47"/>
    </row>
    <row r="29" spans="1:14" ht="15.75" thickBot="1" x14ac:dyDescent="0.3">
      <c r="A29" s="140"/>
      <c r="B29" s="141"/>
      <c r="C29" s="142"/>
      <c r="D29" s="142"/>
      <c r="E29" s="142"/>
      <c r="H29" s="86"/>
      <c r="I29" s="100"/>
      <c r="J29" s="100"/>
      <c r="K29" s="100"/>
      <c r="L29" s="100"/>
      <c r="M29" s="100"/>
      <c r="N29" s="47"/>
    </row>
    <row r="30" spans="1:14" ht="4.5" customHeight="1" thickBot="1" x14ac:dyDescent="0.3">
      <c r="A30" s="400"/>
      <c r="B30" s="400"/>
      <c r="C30" s="400"/>
      <c r="D30" s="400"/>
      <c r="E30" s="400"/>
      <c r="I30" s="47"/>
      <c r="J30" s="47"/>
      <c r="K30" s="47"/>
      <c r="L30" s="47"/>
      <c r="M30" s="47"/>
      <c r="N30" s="47"/>
    </row>
    <row r="31" spans="1:14" ht="15.75" thickBot="1" x14ac:dyDescent="0.3">
      <c r="A31" s="401" t="s">
        <v>118</v>
      </c>
      <c r="B31" s="402"/>
      <c r="C31" s="143" t="s">
        <v>257</v>
      </c>
      <c r="D31" s="143" t="s">
        <v>240</v>
      </c>
      <c r="E31" s="143" t="s">
        <v>258</v>
      </c>
      <c r="I31" s="47"/>
      <c r="J31" s="47"/>
      <c r="K31" s="47"/>
      <c r="L31" s="47"/>
      <c r="M31" s="47"/>
      <c r="N31" s="47"/>
    </row>
    <row r="32" spans="1:14" x14ac:dyDescent="0.25">
      <c r="A32" s="128"/>
      <c r="B32" s="129"/>
      <c r="C32" s="130"/>
      <c r="D32" s="130"/>
      <c r="E32" s="130"/>
      <c r="I32" s="47"/>
      <c r="J32" s="47"/>
      <c r="K32" s="47"/>
      <c r="L32" s="47"/>
      <c r="M32" s="47"/>
      <c r="N32" s="47"/>
    </row>
    <row r="33" spans="1:14" x14ac:dyDescent="0.25">
      <c r="A33" s="403"/>
      <c r="B33" s="131" t="s">
        <v>259</v>
      </c>
      <c r="C33" s="138">
        <f>+C34+C35</f>
        <v>157933759</v>
      </c>
      <c r="D33" s="138">
        <f t="shared" ref="D33:E33" si="6">+D34+D35</f>
        <v>121455896.83</v>
      </c>
      <c r="E33" s="138">
        <f t="shared" si="6"/>
        <v>121455896.83</v>
      </c>
      <c r="I33" s="168"/>
      <c r="J33" s="47"/>
      <c r="K33" s="47"/>
      <c r="L33" s="47"/>
      <c r="M33" s="47"/>
      <c r="N33" s="47"/>
    </row>
    <row r="34" spans="1:14" ht="22.5" x14ac:dyDescent="0.25">
      <c r="A34" s="403"/>
      <c r="B34" s="133" t="s">
        <v>260</v>
      </c>
      <c r="C34" s="139">
        <f>112933759+45000000</f>
        <v>157933759</v>
      </c>
      <c r="D34" s="139">
        <f>106028551.74+15427345.09</f>
        <v>121455896.83</v>
      </c>
      <c r="E34" s="139">
        <f>106028551.74+15427345.09</f>
        <v>121455896.83</v>
      </c>
      <c r="H34" s="168"/>
      <c r="J34" s="168"/>
    </row>
    <row r="35" spans="1:14" x14ac:dyDescent="0.25">
      <c r="A35" s="403"/>
      <c r="B35" s="133" t="s">
        <v>261</v>
      </c>
      <c r="C35" s="139">
        <v>0</v>
      </c>
      <c r="D35" s="139">
        <v>0</v>
      </c>
      <c r="E35" s="139">
        <v>0</v>
      </c>
      <c r="H35" s="168"/>
      <c r="I35" s="168"/>
      <c r="J35" s="168"/>
    </row>
    <row r="36" spans="1:14" x14ac:dyDescent="0.25">
      <c r="A36" s="134"/>
      <c r="B36" s="131"/>
      <c r="C36" s="130"/>
      <c r="D36" s="130"/>
      <c r="E36" s="130"/>
      <c r="H36" s="86"/>
      <c r="I36" s="168"/>
      <c r="J36" s="47"/>
    </row>
    <row r="37" spans="1:14" x14ac:dyDescent="0.25">
      <c r="A37" s="134"/>
      <c r="B37" s="131" t="s">
        <v>262</v>
      </c>
      <c r="C37" s="132">
        <f>+C28+C33</f>
        <v>-299747735</v>
      </c>
      <c r="D37" s="132">
        <f t="shared" ref="D37:E37" si="7">+D28+D33</f>
        <v>-164528495.01999879</v>
      </c>
      <c r="E37" s="132">
        <f t="shared" si="7"/>
        <v>223153448.66000158</v>
      </c>
    </row>
    <row r="38" spans="1:14" ht="15.75" thickBot="1" x14ac:dyDescent="0.3">
      <c r="A38" s="144"/>
      <c r="B38" s="141"/>
      <c r="C38" s="145"/>
      <c r="D38" s="145"/>
      <c r="E38" s="145"/>
    </row>
    <row r="39" spans="1:14" ht="3" customHeight="1" thickBot="1" x14ac:dyDescent="0.3"/>
    <row r="40" spans="1:14" x14ac:dyDescent="0.25">
      <c r="A40" s="389" t="s">
        <v>118</v>
      </c>
      <c r="B40" s="390"/>
      <c r="C40" s="393" t="s">
        <v>263</v>
      </c>
      <c r="D40" s="395" t="s">
        <v>240</v>
      </c>
      <c r="E40" s="146" t="s">
        <v>241</v>
      </c>
    </row>
    <row r="41" spans="1:14" ht="15.75" thickBot="1" x14ac:dyDescent="0.3">
      <c r="A41" s="391"/>
      <c r="B41" s="392"/>
      <c r="C41" s="394"/>
      <c r="D41" s="396"/>
      <c r="E41" s="147" t="s">
        <v>258</v>
      </c>
    </row>
    <row r="42" spans="1:14" x14ac:dyDescent="0.25">
      <c r="A42" s="148"/>
      <c r="B42" s="149"/>
      <c r="C42" s="150"/>
      <c r="D42" s="150"/>
      <c r="E42" s="150"/>
    </row>
    <row r="43" spans="1:14" x14ac:dyDescent="0.25">
      <c r="A43" s="151"/>
      <c r="B43" s="152" t="s">
        <v>264</v>
      </c>
      <c r="C43" s="153">
        <f>+C44+C45</f>
        <v>495000000</v>
      </c>
      <c r="D43" s="153">
        <f t="shared" ref="D43:E43" si="8">+D44+D45</f>
        <v>242611557.53999999</v>
      </c>
      <c r="E43" s="153">
        <f t="shared" si="8"/>
        <v>242611557.53999999</v>
      </c>
    </row>
    <row r="44" spans="1:14" x14ac:dyDescent="0.25">
      <c r="A44" s="385"/>
      <c r="B44" s="154" t="s">
        <v>265</v>
      </c>
      <c r="C44" s="155">
        <v>495000000</v>
      </c>
      <c r="D44" s="155">
        <v>242611557.53999999</v>
      </c>
      <c r="E44" s="155">
        <v>242611557.53999999</v>
      </c>
    </row>
    <row r="45" spans="1:14" ht="22.5" x14ac:dyDescent="0.25">
      <c r="A45" s="385"/>
      <c r="B45" s="133" t="s">
        <v>266</v>
      </c>
      <c r="C45" s="155">
        <v>0</v>
      </c>
      <c r="D45" s="155">
        <v>0</v>
      </c>
      <c r="E45" s="155">
        <v>0</v>
      </c>
    </row>
    <row r="46" spans="1:14" x14ac:dyDescent="0.25">
      <c r="A46" s="386"/>
      <c r="B46" s="152" t="s">
        <v>267</v>
      </c>
      <c r="C46" s="156">
        <f>+C47+C48</f>
        <v>37318506</v>
      </c>
      <c r="D46" s="156">
        <f t="shared" ref="D46:E46" si="9">+D47+D48</f>
        <v>13132327.720000001</v>
      </c>
      <c r="E46" s="156">
        <f t="shared" si="9"/>
        <v>13132327.720000001</v>
      </c>
    </row>
    <row r="47" spans="1:14" x14ac:dyDescent="0.25">
      <c r="A47" s="386"/>
      <c r="B47" s="154" t="s">
        <v>268</v>
      </c>
      <c r="C47" s="155">
        <v>37318506</v>
      </c>
      <c r="D47" s="155">
        <v>13132327.720000001</v>
      </c>
      <c r="E47" s="155">
        <v>13132327.720000001</v>
      </c>
      <c r="H47" s="176"/>
      <c r="I47" s="176"/>
    </row>
    <row r="48" spans="1:14" x14ac:dyDescent="0.25">
      <c r="A48" s="386"/>
      <c r="B48" s="154" t="s">
        <v>269</v>
      </c>
      <c r="C48" s="155">
        <v>0</v>
      </c>
      <c r="D48" s="155">
        <v>0</v>
      </c>
      <c r="E48" s="155">
        <v>0</v>
      </c>
    </row>
    <row r="49" spans="1:5" x14ac:dyDescent="0.25">
      <c r="A49" s="151"/>
      <c r="B49" s="152"/>
      <c r="C49" s="150"/>
      <c r="D49" s="150"/>
      <c r="E49" s="150"/>
    </row>
    <row r="50" spans="1:5" x14ac:dyDescent="0.25">
      <c r="A50" s="386"/>
      <c r="B50" s="412" t="s">
        <v>270</v>
      </c>
      <c r="C50" s="410">
        <f>+C43-C46</f>
        <v>457681494</v>
      </c>
      <c r="D50" s="410">
        <f t="shared" ref="D50:E50" si="10">+D43-D46</f>
        <v>229479229.81999999</v>
      </c>
      <c r="E50" s="410">
        <f t="shared" si="10"/>
        <v>229479229.81999999</v>
      </c>
    </row>
    <row r="51" spans="1:5" ht="15.75" thickBot="1" x14ac:dyDescent="0.3">
      <c r="A51" s="387"/>
      <c r="B51" s="413"/>
      <c r="C51" s="411"/>
      <c r="D51" s="411"/>
      <c r="E51" s="411"/>
    </row>
    <row r="52" spans="1:5" ht="6.75" customHeight="1" thickBot="1" x14ac:dyDescent="0.3"/>
    <row r="53" spans="1:5" x14ac:dyDescent="0.25">
      <c r="A53" s="389" t="s">
        <v>118</v>
      </c>
      <c r="B53" s="390"/>
      <c r="C53" s="146" t="s">
        <v>239</v>
      </c>
      <c r="D53" s="395" t="s">
        <v>240</v>
      </c>
      <c r="E53" s="146" t="s">
        <v>241</v>
      </c>
    </row>
    <row r="54" spans="1:5" ht="15.75" thickBot="1" x14ac:dyDescent="0.3">
      <c r="A54" s="391"/>
      <c r="B54" s="392"/>
      <c r="C54" s="147" t="s">
        <v>257</v>
      </c>
      <c r="D54" s="396"/>
      <c r="E54" s="147" t="s">
        <v>258</v>
      </c>
    </row>
    <row r="55" spans="1:5" x14ac:dyDescent="0.25">
      <c r="A55" s="398"/>
      <c r="B55" s="399"/>
      <c r="C55" s="150"/>
      <c r="D55" s="150"/>
      <c r="E55" s="150"/>
    </row>
    <row r="56" spans="1:5" x14ac:dyDescent="0.25">
      <c r="A56" s="385"/>
      <c r="B56" s="397" t="s">
        <v>271</v>
      </c>
      <c r="C56" s="384">
        <f>C12</f>
        <v>9230918458</v>
      </c>
      <c r="D56" s="384">
        <f t="shared" ref="D56:E56" si="11">D12</f>
        <v>9279561452.5799999</v>
      </c>
      <c r="E56" s="384">
        <f t="shared" si="11"/>
        <v>9279561452.5799999</v>
      </c>
    </row>
    <row r="57" spans="1:5" x14ac:dyDescent="0.25">
      <c r="A57" s="385"/>
      <c r="B57" s="397"/>
      <c r="C57" s="384"/>
      <c r="D57" s="384"/>
      <c r="E57" s="384"/>
    </row>
    <row r="58" spans="1:5" ht="22.5" x14ac:dyDescent="0.25">
      <c r="A58" s="385"/>
      <c r="B58" s="157" t="s">
        <v>272</v>
      </c>
      <c r="C58" s="155">
        <f>+C59-C60</f>
        <v>457681494</v>
      </c>
      <c r="D58" s="155">
        <f t="shared" ref="D58:E58" si="12">+D59-D60</f>
        <v>229479229.81999999</v>
      </c>
      <c r="E58" s="155">
        <f t="shared" si="12"/>
        <v>229479229.81999999</v>
      </c>
    </row>
    <row r="59" spans="1:5" x14ac:dyDescent="0.25">
      <c r="A59" s="385"/>
      <c r="B59" s="133" t="s">
        <v>265</v>
      </c>
      <c r="C59" s="155">
        <f>C44</f>
        <v>495000000</v>
      </c>
      <c r="D59" s="155">
        <f t="shared" ref="D59:E59" si="13">D44</f>
        <v>242611557.53999999</v>
      </c>
      <c r="E59" s="155">
        <f t="shared" si="13"/>
        <v>242611557.53999999</v>
      </c>
    </row>
    <row r="60" spans="1:5" x14ac:dyDescent="0.25">
      <c r="A60" s="385"/>
      <c r="B60" s="154" t="s">
        <v>268</v>
      </c>
      <c r="C60" s="155">
        <f>C47</f>
        <v>37318506</v>
      </c>
      <c r="D60" s="155">
        <f t="shared" ref="D60:E60" si="14">D47</f>
        <v>13132327.720000001</v>
      </c>
      <c r="E60" s="155">
        <f t="shared" si="14"/>
        <v>13132327.720000001</v>
      </c>
    </row>
    <row r="61" spans="1:5" x14ac:dyDescent="0.25">
      <c r="A61" s="385"/>
      <c r="B61" s="158"/>
      <c r="C61" s="155"/>
      <c r="D61" s="155"/>
      <c r="E61" s="155"/>
    </row>
    <row r="62" spans="1:5" x14ac:dyDescent="0.25">
      <c r="A62" s="148"/>
      <c r="B62" s="158" t="s">
        <v>249</v>
      </c>
      <c r="C62" s="150">
        <f>C17</f>
        <v>9684375820</v>
      </c>
      <c r="D62" s="150">
        <f t="shared" ref="D62:E62" si="15">D17</f>
        <v>9613404014.2400017</v>
      </c>
      <c r="E62" s="150">
        <f t="shared" si="15"/>
        <v>9304330792.1400013</v>
      </c>
    </row>
    <row r="63" spans="1:5" x14ac:dyDescent="0.25">
      <c r="A63" s="148"/>
      <c r="B63" s="158"/>
      <c r="C63" s="150"/>
      <c r="D63" s="150"/>
      <c r="E63" s="150"/>
    </row>
    <row r="64" spans="1:5" x14ac:dyDescent="0.25">
      <c r="A64" s="148"/>
      <c r="B64" s="159" t="s">
        <v>252</v>
      </c>
      <c r="C64" s="160"/>
      <c r="D64" s="150">
        <f>D21</f>
        <v>237981177.30000001</v>
      </c>
      <c r="E64" s="150">
        <f>E21</f>
        <v>234781501.81</v>
      </c>
    </row>
    <row r="65" spans="1:7" x14ac:dyDescent="0.25">
      <c r="A65" s="148"/>
      <c r="B65" s="158"/>
      <c r="C65" s="150"/>
      <c r="D65" s="150"/>
      <c r="E65" s="150"/>
    </row>
    <row r="66" spans="1:7" ht="22.5" x14ac:dyDescent="0.25">
      <c r="A66" s="386"/>
      <c r="B66" s="161" t="s">
        <v>273</v>
      </c>
      <c r="C66" s="156">
        <f>+C56+C58-C62+C64</f>
        <v>4224132</v>
      </c>
      <c r="D66" s="156">
        <f t="shared" ref="D66:E66" si="16">+D56+D58-D62+D64</f>
        <v>133617845.45999795</v>
      </c>
      <c r="E66" s="156">
        <f t="shared" si="16"/>
        <v>439491392.06999832</v>
      </c>
      <c r="G66" s="47"/>
    </row>
    <row r="67" spans="1:7" x14ac:dyDescent="0.25">
      <c r="A67" s="386"/>
      <c r="B67" s="162"/>
      <c r="C67" s="156"/>
      <c r="D67" s="156"/>
      <c r="E67" s="156"/>
      <c r="G67" s="47"/>
    </row>
    <row r="68" spans="1:7" ht="22.5" x14ac:dyDescent="0.25">
      <c r="A68" s="386"/>
      <c r="B68" s="161" t="s">
        <v>274</v>
      </c>
      <c r="C68" s="156">
        <f>+C66-C58</f>
        <v>-453457362</v>
      </c>
      <c r="D68" s="156">
        <f t="shared" ref="D68:E68" si="17">+D66-D58</f>
        <v>-95861384.360002041</v>
      </c>
      <c r="E68" s="156">
        <f t="shared" si="17"/>
        <v>210012162.24999833</v>
      </c>
      <c r="G68" s="47"/>
    </row>
    <row r="69" spans="1:7" ht="15.75" thickBot="1" x14ac:dyDescent="0.3">
      <c r="A69" s="387"/>
      <c r="B69" s="163"/>
      <c r="C69" s="164"/>
      <c r="D69" s="164"/>
      <c r="E69" s="164"/>
      <c r="G69" s="47"/>
    </row>
    <row r="70" spans="1:7" ht="4.5" customHeight="1" thickBot="1" x14ac:dyDescent="0.3"/>
    <row r="71" spans="1:7" x14ac:dyDescent="0.25">
      <c r="A71" s="389" t="s">
        <v>118</v>
      </c>
      <c r="B71" s="390"/>
      <c r="C71" s="393" t="s">
        <v>263</v>
      </c>
      <c r="D71" s="395" t="s">
        <v>240</v>
      </c>
      <c r="E71" s="146" t="s">
        <v>241</v>
      </c>
    </row>
    <row r="72" spans="1:7" ht="15.75" thickBot="1" x14ac:dyDescent="0.3">
      <c r="A72" s="391"/>
      <c r="B72" s="392"/>
      <c r="C72" s="394"/>
      <c r="D72" s="396"/>
      <c r="E72" s="147" t="s">
        <v>258</v>
      </c>
    </row>
    <row r="73" spans="1:7" x14ac:dyDescent="0.25">
      <c r="A73" s="398"/>
      <c r="B73" s="399"/>
      <c r="C73" s="150"/>
      <c r="D73" s="150"/>
      <c r="E73" s="150"/>
    </row>
    <row r="74" spans="1:7" x14ac:dyDescent="0.25">
      <c r="A74" s="385"/>
      <c r="B74" s="397" t="s">
        <v>246</v>
      </c>
      <c r="C74" s="384">
        <f>C13</f>
        <v>9551613642</v>
      </c>
      <c r="D74" s="384">
        <f t="shared" ref="D74:E74" si="18">D13</f>
        <v>12611648566.209999</v>
      </c>
      <c r="E74" s="384">
        <f t="shared" si="18"/>
        <v>12611648566.209999</v>
      </c>
    </row>
    <row r="75" spans="1:7" x14ac:dyDescent="0.25">
      <c r="A75" s="385"/>
      <c r="B75" s="397"/>
      <c r="C75" s="384"/>
      <c r="D75" s="384"/>
      <c r="E75" s="384"/>
    </row>
    <row r="76" spans="1:7" ht="22.5" x14ac:dyDescent="0.25">
      <c r="A76" s="385"/>
      <c r="B76" s="165" t="s">
        <v>275</v>
      </c>
      <c r="C76" s="155">
        <f>+C77-C78</f>
        <v>0</v>
      </c>
      <c r="D76" s="155">
        <f t="shared" ref="D76:E76" si="19">+D77-D78</f>
        <v>0</v>
      </c>
      <c r="E76" s="155">
        <f t="shared" si="19"/>
        <v>0</v>
      </c>
    </row>
    <row r="77" spans="1:7" ht="22.5" x14ac:dyDescent="0.25">
      <c r="A77" s="385"/>
      <c r="B77" s="133" t="s">
        <v>266</v>
      </c>
      <c r="C77" s="155">
        <f>C45</f>
        <v>0</v>
      </c>
      <c r="D77" s="155">
        <f t="shared" ref="D77:E77" si="20">D45</f>
        <v>0</v>
      </c>
      <c r="E77" s="155">
        <f t="shared" si="20"/>
        <v>0</v>
      </c>
    </row>
    <row r="78" spans="1:7" x14ac:dyDescent="0.25">
      <c r="A78" s="385"/>
      <c r="B78" s="154" t="s">
        <v>269</v>
      </c>
      <c r="C78" s="155">
        <f>C48</f>
        <v>0</v>
      </c>
      <c r="D78" s="155">
        <f t="shared" ref="D78:E78" si="21">D48</f>
        <v>0</v>
      </c>
      <c r="E78" s="155">
        <f t="shared" si="21"/>
        <v>0</v>
      </c>
    </row>
    <row r="79" spans="1:7" x14ac:dyDescent="0.25">
      <c r="A79" s="385"/>
      <c r="B79" s="158"/>
      <c r="C79" s="155"/>
      <c r="D79" s="155"/>
      <c r="E79" s="155"/>
    </row>
    <row r="80" spans="1:7" x14ac:dyDescent="0.25">
      <c r="A80" s="148"/>
      <c r="B80" s="158" t="s">
        <v>276</v>
      </c>
      <c r="C80" s="150">
        <f>C18</f>
        <v>9555837774</v>
      </c>
      <c r="D80" s="150">
        <f t="shared" ref="D80:E80" si="22">D18</f>
        <v>12563790396.4</v>
      </c>
      <c r="E80" s="150">
        <f t="shared" si="22"/>
        <v>12485181674.82</v>
      </c>
    </row>
    <row r="81" spans="1:10" x14ac:dyDescent="0.25">
      <c r="A81" s="148"/>
      <c r="B81" s="158"/>
      <c r="C81" s="150"/>
      <c r="D81" s="150"/>
      <c r="E81" s="150"/>
    </row>
    <row r="82" spans="1:10" ht="22.5" x14ac:dyDescent="0.25">
      <c r="A82" s="148"/>
      <c r="B82" s="165" t="s">
        <v>253</v>
      </c>
      <c r="C82" s="160"/>
      <c r="D82" s="150">
        <f>D22</f>
        <v>433771404.69999999</v>
      </c>
      <c r="E82" s="150">
        <f>E22</f>
        <v>428530111.52999997</v>
      </c>
    </row>
    <row r="83" spans="1:10" x14ac:dyDescent="0.25">
      <c r="A83" s="148"/>
      <c r="B83" s="158"/>
      <c r="C83" s="150"/>
      <c r="D83" s="150"/>
      <c r="E83" s="150"/>
    </row>
    <row r="84" spans="1:10" ht="22.5" x14ac:dyDescent="0.25">
      <c r="A84" s="386"/>
      <c r="B84" s="161" t="s">
        <v>277</v>
      </c>
      <c r="C84" s="156">
        <f>+C74+C76-C80+C82</f>
        <v>-4224132</v>
      </c>
      <c r="D84" s="156">
        <f t="shared" ref="D84:E84" si="23">+D74+D76-D80+D82</f>
        <v>481629574.50999945</v>
      </c>
      <c r="E84" s="156">
        <f t="shared" si="23"/>
        <v>554997002.91999936</v>
      </c>
      <c r="H84" s="47"/>
      <c r="I84" s="47"/>
      <c r="J84" s="47"/>
    </row>
    <row r="85" spans="1:10" x14ac:dyDescent="0.25">
      <c r="A85" s="386"/>
      <c r="B85" s="162"/>
      <c r="C85" s="156"/>
      <c r="D85" s="156"/>
      <c r="E85" s="156"/>
      <c r="I85" s="47"/>
      <c r="J85" s="47"/>
    </row>
    <row r="86" spans="1:10" ht="22.5" x14ac:dyDescent="0.25">
      <c r="A86" s="386"/>
      <c r="B86" s="161" t="s">
        <v>278</v>
      </c>
      <c r="C86" s="156">
        <f>+C84-C76</f>
        <v>-4224132</v>
      </c>
      <c r="D86" s="156">
        <f t="shared" ref="D86:E86" si="24">+D84-D76</f>
        <v>481629574.50999945</v>
      </c>
      <c r="E86" s="156">
        <f t="shared" si="24"/>
        <v>554997002.91999936</v>
      </c>
      <c r="G86" s="47"/>
      <c r="I86" s="47"/>
      <c r="J86" s="47"/>
    </row>
    <row r="87" spans="1:10" ht="15.75" thickBot="1" x14ac:dyDescent="0.3">
      <c r="A87" s="387"/>
      <c r="B87" s="163"/>
      <c r="C87" s="164"/>
      <c r="D87" s="164"/>
      <c r="E87" s="164"/>
    </row>
    <row r="89" spans="1:10" x14ac:dyDescent="0.25">
      <c r="B89" s="166"/>
      <c r="C89" s="167"/>
      <c r="D89" s="167"/>
      <c r="E89" s="167"/>
    </row>
    <row r="90" spans="1:10" x14ac:dyDescent="0.25">
      <c r="B90" s="167"/>
      <c r="C90" s="167"/>
      <c r="D90" s="167"/>
      <c r="E90" s="167"/>
    </row>
    <row r="91" spans="1:10" ht="74.25" customHeight="1" x14ac:dyDescent="0.25">
      <c r="B91" s="388"/>
      <c r="C91" s="388"/>
      <c r="D91" s="388"/>
      <c r="E91" s="388"/>
    </row>
    <row r="92" spans="1:10" ht="8.25" customHeight="1" x14ac:dyDescent="0.25">
      <c r="B92" s="167"/>
      <c r="C92" s="167"/>
      <c r="D92" s="167"/>
      <c r="E92" s="167"/>
    </row>
  </sheetData>
  <mergeCells count="42">
    <mergeCell ref="A3:E3"/>
    <mergeCell ref="A4:E4"/>
    <mergeCell ref="A73:B73"/>
    <mergeCell ref="A74:A75"/>
    <mergeCell ref="B74:B75"/>
    <mergeCell ref="C74:C75"/>
    <mergeCell ref="E50:E51"/>
    <mergeCell ref="A50:A51"/>
    <mergeCell ref="B50:B51"/>
    <mergeCell ref="C50:C51"/>
    <mergeCell ref="D50:D51"/>
    <mergeCell ref="A5:E5"/>
    <mergeCell ref="A6:E6"/>
    <mergeCell ref="A8:B9"/>
    <mergeCell ref="D8:D9"/>
    <mergeCell ref="A24:A27"/>
    <mergeCell ref="A30:E30"/>
    <mergeCell ref="A31:B31"/>
    <mergeCell ref="A33:A35"/>
    <mergeCell ref="A40:B41"/>
    <mergeCell ref="C40:C41"/>
    <mergeCell ref="D40:D41"/>
    <mergeCell ref="A44:A45"/>
    <mergeCell ref="A46:A48"/>
    <mergeCell ref="A53:B54"/>
    <mergeCell ref="D53:D54"/>
    <mergeCell ref="A55:B55"/>
    <mergeCell ref="A56:A57"/>
    <mergeCell ref="B56:B57"/>
    <mergeCell ref="C56:C57"/>
    <mergeCell ref="D56:D57"/>
    <mergeCell ref="E56:E57"/>
    <mergeCell ref="A58:A61"/>
    <mergeCell ref="A66:A69"/>
    <mergeCell ref="A71:B72"/>
    <mergeCell ref="C71:C72"/>
    <mergeCell ref="D71:D72"/>
    <mergeCell ref="D74:D75"/>
    <mergeCell ref="E74:E75"/>
    <mergeCell ref="A76:A79"/>
    <mergeCell ref="A84:A87"/>
    <mergeCell ref="B91:E91"/>
  </mergeCells>
  <pageMargins left="0.70866141732283472" right="0.70866141732283472" top="0.74803149606299213" bottom="0.74803149606299213" header="0.31496062992125984" footer="0.31496062992125984"/>
  <pageSetup scale="84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tabSelected="1" workbookViewId="0">
      <pane ySplit="7" topLeftCell="A8" activePane="bottomLeft" state="frozen"/>
      <selection pane="bottomLeft" activeCell="Y40" sqref="Y40"/>
    </sheetView>
  </sheetViews>
  <sheetFormatPr baseColWidth="10" defaultRowHeight="15" x14ac:dyDescent="0.25"/>
  <cols>
    <col min="1" max="1" width="1.140625" style="555" customWidth="1"/>
    <col min="2" max="2" width="4.28515625" style="555" customWidth="1"/>
    <col min="3" max="3" width="1.5703125" style="555" customWidth="1"/>
    <col min="4" max="4" width="4.28515625" style="555" customWidth="1"/>
    <col min="5" max="5" width="26.42578125" style="555" customWidth="1"/>
    <col min="6" max="6" width="2.85546875" style="555" customWidth="1"/>
    <col min="7" max="7" width="6.28515625" style="555" customWidth="1"/>
    <col min="8" max="8" width="10.28515625" style="555" customWidth="1"/>
    <col min="9" max="9" width="2.140625" style="555" customWidth="1"/>
    <col min="10" max="10" width="14.7109375" style="555" bestFit="1" customWidth="1"/>
    <col min="11" max="11" width="13.5703125" style="555" customWidth="1"/>
    <col min="12" max="12" width="0" style="555" hidden="1" customWidth="1"/>
    <col min="13" max="13" width="10.5703125" style="555" customWidth="1"/>
    <col min="14" max="14" width="0.5703125" style="555" customWidth="1"/>
    <col min="15" max="15" width="4.28515625" style="555" customWidth="1"/>
    <col min="16" max="16" width="0.85546875" style="555" customWidth="1"/>
    <col min="17" max="17" width="15.42578125" style="555" customWidth="1"/>
    <col min="18" max="18" width="14.7109375" style="555" bestFit="1" customWidth="1"/>
    <col min="19" max="19" width="3.7109375" style="555" customWidth="1"/>
    <col min="20" max="20" width="1" style="555" customWidth="1"/>
    <col min="21" max="21" width="10.85546875" style="555" customWidth="1"/>
    <col min="22" max="22" width="0" style="555" hidden="1" customWidth="1"/>
    <col min="23" max="16384" width="11.42578125" style="555"/>
  </cols>
  <sheetData>
    <row r="1" spans="1:21" ht="0.95" customHeight="1" x14ac:dyDescent="0.25">
      <c r="A1" s="552"/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4"/>
    </row>
    <row r="2" spans="1:21" ht="0.6" customHeight="1" x14ac:dyDescent="0.25">
      <c r="A2" s="556"/>
      <c r="B2" s="557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9"/>
    </row>
    <row r="3" spans="1:21" ht="27" customHeight="1" x14ac:dyDescent="0.25">
      <c r="A3" s="556"/>
      <c r="B3" s="557"/>
      <c r="C3" s="558"/>
      <c r="D3" s="558"/>
      <c r="E3" s="558"/>
      <c r="F3" s="560" t="s">
        <v>457</v>
      </c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58"/>
      <c r="R3" s="558"/>
      <c r="S3" s="558"/>
      <c r="T3" s="558"/>
      <c r="U3" s="559"/>
    </row>
    <row r="4" spans="1:21" ht="2.25" customHeight="1" x14ac:dyDescent="0.25">
      <c r="A4" s="556"/>
      <c r="B4" s="557"/>
      <c r="C4" s="558"/>
      <c r="D4" s="558"/>
      <c r="E4" s="558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58"/>
      <c r="R4" s="558"/>
      <c r="S4" s="558"/>
      <c r="T4" s="558"/>
      <c r="U4" s="559"/>
    </row>
    <row r="5" spans="1:21" ht="3.6" customHeight="1" x14ac:dyDescent="0.25">
      <c r="A5" s="556"/>
      <c r="B5" s="557"/>
      <c r="C5" s="558"/>
      <c r="D5" s="558"/>
      <c r="E5" s="558"/>
      <c r="F5" s="560" t="s">
        <v>458</v>
      </c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58"/>
      <c r="R5" s="558"/>
      <c r="S5" s="558"/>
      <c r="T5" s="558"/>
      <c r="U5" s="559"/>
    </row>
    <row r="6" spans="1:21" x14ac:dyDescent="0.25">
      <c r="A6" s="556"/>
      <c r="B6" s="558"/>
      <c r="C6" s="558"/>
      <c r="D6" s="558"/>
      <c r="E6" s="558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58"/>
      <c r="R6" s="558"/>
      <c r="S6" s="558"/>
      <c r="T6" s="558"/>
      <c r="U6" s="559"/>
    </row>
    <row r="7" spans="1:21" ht="0.95" customHeight="1" x14ac:dyDescent="0.25">
      <c r="A7" s="556"/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9"/>
    </row>
    <row r="8" spans="1:21" ht="8.85" customHeight="1" x14ac:dyDescent="0.25">
      <c r="A8" s="563" t="s">
        <v>459</v>
      </c>
      <c r="B8" s="564"/>
      <c r="C8" s="564"/>
      <c r="D8" s="564"/>
      <c r="E8" s="564"/>
      <c r="F8" s="564"/>
      <c r="G8" s="564"/>
      <c r="H8" s="564"/>
      <c r="I8" s="565"/>
      <c r="J8" s="566" t="s">
        <v>460</v>
      </c>
      <c r="K8" s="567"/>
      <c r="L8" s="567"/>
      <c r="M8" s="567"/>
      <c r="N8" s="567"/>
      <c r="O8" s="567"/>
      <c r="P8" s="567"/>
      <c r="Q8" s="567"/>
      <c r="R8" s="568"/>
      <c r="S8" s="569" t="s">
        <v>459</v>
      </c>
      <c r="T8" s="564"/>
      <c r="U8" s="565"/>
    </row>
    <row r="9" spans="1:21" ht="25.5" customHeight="1" x14ac:dyDescent="0.25">
      <c r="A9" s="570" t="s">
        <v>118</v>
      </c>
      <c r="B9" s="571"/>
      <c r="C9" s="571"/>
      <c r="D9" s="571"/>
      <c r="E9" s="571"/>
      <c r="F9" s="571"/>
      <c r="G9" s="571"/>
      <c r="H9" s="571"/>
      <c r="I9" s="572"/>
      <c r="J9" s="573" t="s">
        <v>461</v>
      </c>
      <c r="K9" s="573" t="s">
        <v>462</v>
      </c>
      <c r="L9" s="574"/>
      <c r="M9" s="575" t="s">
        <v>279</v>
      </c>
      <c r="N9" s="571"/>
      <c r="O9" s="572"/>
      <c r="P9" s="575" t="s">
        <v>240</v>
      </c>
      <c r="Q9" s="572"/>
      <c r="R9" s="576" t="s">
        <v>463</v>
      </c>
      <c r="S9" s="577" t="s">
        <v>464</v>
      </c>
      <c r="T9" s="571"/>
      <c r="U9" s="572"/>
    </row>
    <row r="10" spans="1:21" ht="7.7" customHeight="1" x14ac:dyDescent="0.25">
      <c r="A10" s="578" t="s">
        <v>465</v>
      </c>
      <c r="B10" s="579"/>
      <c r="C10" s="579"/>
      <c r="D10" s="579"/>
      <c r="E10" s="579"/>
      <c r="F10" s="579"/>
      <c r="G10" s="579"/>
      <c r="H10" s="579"/>
      <c r="I10" s="580"/>
      <c r="J10" s="581" t="s">
        <v>459</v>
      </c>
      <c r="K10" s="581" t="s">
        <v>459</v>
      </c>
      <c r="M10" s="582" t="s">
        <v>459</v>
      </c>
      <c r="N10" s="579"/>
      <c r="O10" s="580"/>
      <c r="P10" s="582" t="s">
        <v>459</v>
      </c>
      <c r="Q10" s="580"/>
      <c r="R10" s="583" t="s">
        <v>459</v>
      </c>
      <c r="S10" s="582" t="s">
        <v>459</v>
      </c>
      <c r="T10" s="579"/>
      <c r="U10" s="580"/>
    </row>
    <row r="11" spans="1:21" ht="7.7" customHeight="1" x14ac:dyDescent="0.25">
      <c r="A11" s="584" t="s">
        <v>466</v>
      </c>
      <c r="B11" s="579"/>
      <c r="C11" s="579"/>
      <c r="D11" s="579"/>
      <c r="E11" s="579"/>
      <c r="F11" s="579"/>
      <c r="G11" s="579"/>
      <c r="H11" s="579"/>
      <c r="I11" s="580"/>
      <c r="J11" s="585">
        <v>1534901111</v>
      </c>
      <c r="K11" s="586">
        <v>-142180459.79000002</v>
      </c>
      <c r="M11" s="587">
        <f>J11+K11</f>
        <v>1392720651.21</v>
      </c>
      <c r="N11" s="579"/>
      <c r="O11" s="580"/>
      <c r="P11" s="587">
        <v>1392720651.21</v>
      </c>
      <c r="Q11" s="580"/>
      <c r="R11" s="588">
        <v>1392720651.21</v>
      </c>
      <c r="S11" s="589">
        <v>-142180459.78999999</v>
      </c>
      <c r="T11" s="590"/>
      <c r="U11" s="591"/>
    </row>
    <row r="12" spans="1:21" ht="7.7" customHeight="1" x14ac:dyDescent="0.25">
      <c r="A12" s="584" t="s">
        <v>467</v>
      </c>
      <c r="B12" s="579"/>
      <c r="C12" s="579"/>
      <c r="D12" s="579"/>
      <c r="E12" s="579"/>
      <c r="F12" s="579"/>
      <c r="G12" s="579"/>
      <c r="H12" s="579"/>
      <c r="I12" s="580"/>
      <c r="J12" s="585">
        <v>0</v>
      </c>
      <c r="K12" s="585">
        <v>0</v>
      </c>
      <c r="M12" s="587">
        <v>0</v>
      </c>
      <c r="N12" s="579"/>
      <c r="O12" s="580"/>
      <c r="P12" s="587">
        <v>0</v>
      </c>
      <c r="Q12" s="580"/>
      <c r="R12" s="588">
        <v>0</v>
      </c>
      <c r="S12" s="587">
        <v>0</v>
      </c>
      <c r="T12" s="579"/>
      <c r="U12" s="580"/>
    </row>
    <row r="13" spans="1:21" ht="7.7" customHeight="1" x14ac:dyDescent="0.25">
      <c r="A13" s="584" t="s">
        <v>468</v>
      </c>
      <c r="B13" s="579"/>
      <c r="C13" s="579"/>
      <c r="D13" s="579"/>
      <c r="E13" s="579"/>
      <c r="F13" s="579"/>
      <c r="G13" s="579"/>
      <c r="H13" s="579"/>
      <c r="I13" s="580"/>
      <c r="J13" s="585">
        <v>0</v>
      </c>
      <c r="K13" s="585">
        <v>0</v>
      </c>
      <c r="M13" s="587">
        <v>0</v>
      </c>
      <c r="N13" s="579"/>
      <c r="O13" s="580"/>
      <c r="P13" s="587">
        <v>0</v>
      </c>
      <c r="Q13" s="580"/>
      <c r="R13" s="588">
        <v>0</v>
      </c>
      <c r="S13" s="587">
        <v>0</v>
      </c>
      <c r="T13" s="579"/>
      <c r="U13" s="580"/>
    </row>
    <row r="14" spans="1:21" ht="7.7" customHeight="1" x14ac:dyDescent="0.25">
      <c r="A14" s="584" t="s">
        <v>469</v>
      </c>
      <c r="B14" s="579"/>
      <c r="C14" s="579"/>
      <c r="D14" s="579"/>
      <c r="E14" s="579"/>
      <c r="F14" s="579"/>
      <c r="G14" s="579"/>
      <c r="H14" s="579"/>
      <c r="I14" s="580"/>
      <c r="J14" s="585">
        <v>471582182</v>
      </c>
      <c r="K14" s="585">
        <v>50824643.610000014</v>
      </c>
      <c r="M14" s="587">
        <f>J14+K14</f>
        <v>522406825.61000001</v>
      </c>
      <c r="N14" s="579"/>
      <c r="O14" s="580"/>
      <c r="P14" s="587">
        <v>522406825.61000001</v>
      </c>
      <c r="Q14" s="580"/>
      <c r="R14" s="588">
        <v>522406825.61000001</v>
      </c>
      <c r="S14" s="587">
        <v>50824643.609999999</v>
      </c>
      <c r="T14" s="579"/>
      <c r="U14" s="580"/>
    </row>
    <row r="15" spans="1:21" ht="7.7" customHeight="1" x14ac:dyDescent="0.25">
      <c r="A15" s="584" t="s">
        <v>470</v>
      </c>
      <c r="B15" s="579"/>
      <c r="C15" s="579"/>
      <c r="D15" s="579"/>
      <c r="E15" s="579"/>
      <c r="F15" s="579"/>
      <c r="G15" s="579"/>
      <c r="H15" s="579"/>
      <c r="I15" s="580"/>
      <c r="J15" s="585">
        <v>18929276</v>
      </c>
      <c r="K15" s="585">
        <v>87789720.590000018</v>
      </c>
      <c r="M15" s="587">
        <f t="shared" ref="M15:M18" si="0">J15+K15</f>
        <v>106718996.59000002</v>
      </c>
      <c r="N15" s="579"/>
      <c r="O15" s="580"/>
      <c r="P15" s="587">
        <v>106718996.59</v>
      </c>
      <c r="Q15" s="580"/>
      <c r="R15" s="588">
        <v>106718996.59</v>
      </c>
      <c r="S15" s="587">
        <v>87789720.590000004</v>
      </c>
      <c r="T15" s="579"/>
      <c r="U15" s="580"/>
    </row>
    <row r="16" spans="1:21" ht="7.7" customHeight="1" x14ac:dyDescent="0.25">
      <c r="A16" s="584" t="s">
        <v>471</v>
      </c>
      <c r="B16" s="579"/>
      <c r="C16" s="579"/>
      <c r="D16" s="579"/>
      <c r="E16" s="579"/>
      <c r="F16" s="579"/>
      <c r="G16" s="579"/>
      <c r="H16" s="579"/>
      <c r="I16" s="580"/>
      <c r="J16" s="585">
        <v>102961376</v>
      </c>
      <c r="K16" s="585">
        <v>186161809.53999999</v>
      </c>
      <c r="M16" s="587">
        <f t="shared" si="0"/>
        <v>289123185.53999996</v>
      </c>
      <c r="N16" s="579"/>
      <c r="O16" s="580"/>
      <c r="P16" s="587">
        <v>289123185.54000002</v>
      </c>
      <c r="Q16" s="580"/>
      <c r="R16" s="588">
        <v>289123185.54000002</v>
      </c>
      <c r="S16" s="587">
        <v>186161809.53999999</v>
      </c>
      <c r="T16" s="579"/>
      <c r="U16" s="580"/>
    </row>
    <row r="17" spans="1:21" ht="7.7" customHeight="1" x14ac:dyDescent="0.25">
      <c r="A17" s="584" t="s">
        <v>472</v>
      </c>
      <c r="B17" s="579"/>
      <c r="C17" s="579"/>
      <c r="D17" s="579"/>
      <c r="E17" s="579"/>
      <c r="F17" s="579"/>
      <c r="G17" s="579"/>
      <c r="H17" s="579"/>
      <c r="I17" s="580"/>
      <c r="J17" s="585">
        <v>0</v>
      </c>
      <c r="K17" s="585">
        <v>0</v>
      </c>
      <c r="M17" s="587">
        <f t="shared" si="0"/>
        <v>0</v>
      </c>
      <c r="N17" s="579"/>
      <c r="O17" s="580"/>
      <c r="P17" s="587">
        <v>0</v>
      </c>
      <c r="Q17" s="580"/>
      <c r="R17" s="588">
        <v>0</v>
      </c>
      <c r="S17" s="587">
        <v>0</v>
      </c>
      <c r="T17" s="579"/>
      <c r="U17" s="580"/>
    </row>
    <row r="18" spans="1:21" ht="7.7" customHeight="1" x14ac:dyDescent="0.25">
      <c r="A18" s="584" t="s">
        <v>473</v>
      </c>
      <c r="B18" s="579"/>
      <c r="C18" s="579"/>
      <c r="D18" s="579"/>
      <c r="E18" s="579"/>
      <c r="F18" s="579"/>
      <c r="G18" s="579"/>
      <c r="H18" s="579"/>
      <c r="I18" s="580"/>
      <c r="J18" s="585">
        <v>7019626858</v>
      </c>
      <c r="K18" s="586">
        <v>-240333661</v>
      </c>
      <c r="M18" s="587">
        <f t="shared" si="0"/>
        <v>6779293197</v>
      </c>
      <c r="N18" s="579"/>
      <c r="O18" s="580"/>
      <c r="P18" s="587">
        <v>6779293197</v>
      </c>
      <c r="Q18" s="580"/>
      <c r="R18" s="588">
        <v>6779293197</v>
      </c>
      <c r="S18" s="589">
        <v>-240333661</v>
      </c>
      <c r="T18" s="590"/>
      <c r="U18" s="591"/>
    </row>
    <row r="19" spans="1:21" ht="7.7" customHeight="1" x14ac:dyDescent="0.25">
      <c r="A19" s="592" t="s">
        <v>474</v>
      </c>
      <c r="B19" s="579"/>
      <c r="C19" s="579"/>
      <c r="D19" s="579"/>
      <c r="E19" s="579"/>
      <c r="F19" s="579"/>
      <c r="G19" s="579"/>
      <c r="H19" s="579"/>
      <c r="I19" s="580"/>
      <c r="J19" s="593">
        <v>4455465818</v>
      </c>
      <c r="K19" s="594">
        <v>-527577904</v>
      </c>
      <c r="M19" s="595">
        <f>J19+K19</f>
        <v>3927887914</v>
      </c>
      <c r="N19" s="579"/>
      <c r="O19" s="580"/>
      <c r="P19" s="595">
        <v>3927887914</v>
      </c>
      <c r="Q19" s="580"/>
      <c r="R19" s="596">
        <v>3927887914</v>
      </c>
      <c r="S19" s="597">
        <v>-527577904</v>
      </c>
      <c r="T19" s="590"/>
      <c r="U19" s="591"/>
    </row>
    <row r="20" spans="1:21" ht="7.7" customHeight="1" x14ac:dyDescent="0.25">
      <c r="A20" s="592" t="s">
        <v>475</v>
      </c>
      <c r="B20" s="579"/>
      <c r="C20" s="579"/>
      <c r="D20" s="579"/>
      <c r="E20" s="579"/>
      <c r="F20" s="579"/>
      <c r="G20" s="579"/>
      <c r="H20" s="579"/>
      <c r="I20" s="580"/>
      <c r="J20" s="593">
        <v>293011359</v>
      </c>
      <c r="K20" s="593">
        <v>24449957</v>
      </c>
      <c r="M20" s="595">
        <f t="shared" ref="M20:M29" si="1">J20+K20</f>
        <v>317461316</v>
      </c>
      <c r="N20" s="579"/>
      <c r="O20" s="580"/>
      <c r="P20" s="595">
        <v>317461316</v>
      </c>
      <c r="Q20" s="580"/>
      <c r="R20" s="596">
        <v>317461316</v>
      </c>
      <c r="S20" s="595">
        <v>24449957</v>
      </c>
      <c r="T20" s="579"/>
      <c r="U20" s="580"/>
    </row>
    <row r="21" spans="1:21" ht="7.7" customHeight="1" x14ac:dyDescent="0.25">
      <c r="A21" s="592" t="s">
        <v>476</v>
      </c>
      <c r="B21" s="579"/>
      <c r="C21" s="579"/>
      <c r="D21" s="579"/>
      <c r="E21" s="579"/>
      <c r="F21" s="579"/>
      <c r="G21" s="579"/>
      <c r="H21" s="579"/>
      <c r="I21" s="580"/>
      <c r="J21" s="593">
        <v>210224856</v>
      </c>
      <c r="K21" s="593">
        <v>1747179</v>
      </c>
      <c r="M21" s="595">
        <f t="shared" si="1"/>
        <v>211972035</v>
      </c>
      <c r="N21" s="579"/>
      <c r="O21" s="580"/>
      <c r="P21" s="595">
        <v>211972035</v>
      </c>
      <c r="Q21" s="580"/>
      <c r="R21" s="596">
        <v>211972035</v>
      </c>
      <c r="S21" s="595">
        <v>1747179</v>
      </c>
      <c r="T21" s="579"/>
      <c r="U21" s="580"/>
    </row>
    <row r="22" spans="1:21" ht="7.7" customHeight="1" x14ac:dyDescent="0.25">
      <c r="A22" s="592" t="s">
        <v>477</v>
      </c>
      <c r="B22" s="579"/>
      <c r="C22" s="579"/>
      <c r="D22" s="579"/>
      <c r="E22" s="579"/>
      <c r="F22" s="579"/>
      <c r="G22" s="579"/>
      <c r="H22" s="579"/>
      <c r="I22" s="580"/>
      <c r="J22" s="593">
        <v>0</v>
      </c>
      <c r="K22" s="593">
        <v>0</v>
      </c>
      <c r="M22" s="595">
        <f t="shared" si="1"/>
        <v>0</v>
      </c>
      <c r="N22" s="579"/>
      <c r="O22" s="580"/>
      <c r="P22" s="595">
        <v>0</v>
      </c>
      <c r="Q22" s="580"/>
      <c r="R22" s="596">
        <v>0</v>
      </c>
      <c r="S22" s="595">
        <v>0</v>
      </c>
      <c r="T22" s="579"/>
      <c r="U22" s="580"/>
    </row>
    <row r="23" spans="1:21" ht="7.7" customHeight="1" x14ac:dyDescent="0.25">
      <c r="A23" s="592" t="s">
        <v>478</v>
      </c>
      <c r="B23" s="579"/>
      <c r="C23" s="579"/>
      <c r="D23" s="579"/>
      <c r="E23" s="579"/>
      <c r="F23" s="579"/>
      <c r="G23" s="579"/>
      <c r="H23" s="579"/>
      <c r="I23" s="580"/>
      <c r="J23" s="593">
        <v>1447993019</v>
      </c>
      <c r="K23" s="593">
        <v>63581254</v>
      </c>
      <c r="M23" s="595">
        <f t="shared" si="1"/>
        <v>1511574273</v>
      </c>
      <c r="N23" s="579"/>
      <c r="O23" s="580"/>
      <c r="P23" s="595">
        <v>1511574273</v>
      </c>
      <c r="Q23" s="580"/>
      <c r="R23" s="596">
        <v>1511574273</v>
      </c>
      <c r="S23" s="595">
        <v>63581254</v>
      </c>
      <c r="T23" s="579"/>
      <c r="U23" s="580"/>
    </row>
    <row r="24" spans="1:21" ht="7.7" customHeight="1" x14ac:dyDescent="0.25">
      <c r="A24" s="592" t="s">
        <v>479</v>
      </c>
      <c r="B24" s="579"/>
      <c r="C24" s="579"/>
      <c r="D24" s="579"/>
      <c r="E24" s="579"/>
      <c r="F24" s="579"/>
      <c r="G24" s="579"/>
      <c r="H24" s="579"/>
      <c r="I24" s="580"/>
      <c r="J24" s="593">
        <v>74091667</v>
      </c>
      <c r="K24" s="598">
        <v>6187205</v>
      </c>
      <c r="M24" s="595">
        <f t="shared" si="1"/>
        <v>80278872</v>
      </c>
      <c r="N24" s="579"/>
      <c r="O24" s="580"/>
      <c r="P24" s="595">
        <v>80278872</v>
      </c>
      <c r="Q24" s="580"/>
      <c r="R24" s="596">
        <v>80278872</v>
      </c>
      <c r="S24" s="595">
        <v>6187205</v>
      </c>
      <c r="T24" s="579"/>
      <c r="U24" s="580"/>
    </row>
    <row r="25" spans="1:21" ht="7.7" customHeight="1" x14ac:dyDescent="0.25">
      <c r="A25" s="592" t="s">
        <v>480</v>
      </c>
      <c r="B25" s="579"/>
      <c r="C25" s="579"/>
      <c r="D25" s="579"/>
      <c r="E25" s="579"/>
      <c r="F25" s="579"/>
      <c r="G25" s="579"/>
      <c r="H25" s="579"/>
      <c r="I25" s="580"/>
      <c r="J25" s="593">
        <v>0</v>
      </c>
      <c r="K25" s="593">
        <v>0</v>
      </c>
      <c r="M25" s="595">
        <f t="shared" si="1"/>
        <v>0</v>
      </c>
      <c r="N25" s="579"/>
      <c r="O25" s="580"/>
      <c r="P25" s="595">
        <v>0</v>
      </c>
      <c r="Q25" s="580"/>
      <c r="R25" s="596">
        <v>0</v>
      </c>
      <c r="S25" s="595">
        <v>0</v>
      </c>
      <c r="T25" s="579"/>
      <c r="U25" s="580"/>
    </row>
    <row r="26" spans="1:21" ht="7.7" customHeight="1" x14ac:dyDescent="0.25">
      <c r="A26" s="592" t="s">
        <v>481</v>
      </c>
      <c r="B26" s="579"/>
      <c r="C26" s="579"/>
      <c r="D26" s="579"/>
      <c r="E26" s="579"/>
      <c r="F26" s="579"/>
      <c r="G26" s="579"/>
      <c r="H26" s="579"/>
      <c r="I26" s="580"/>
      <c r="J26" s="593">
        <v>0</v>
      </c>
      <c r="K26" s="593">
        <v>0</v>
      </c>
      <c r="M26" s="595">
        <f t="shared" si="1"/>
        <v>0</v>
      </c>
      <c r="N26" s="579"/>
      <c r="O26" s="580"/>
      <c r="P26" s="595">
        <v>0</v>
      </c>
      <c r="Q26" s="580"/>
      <c r="R26" s="596">
        <v>0</v>
      </c>
      <c r="S26" s="595">
        <v>0</v>
      </c>
      <c r="T26" s="579"/>
      <c r="U26" s="580"/>
    </row>
    <row r="27" spans="1:21" ht="7.7" customHeight="1" x14ac:dyDescent="0.25">
      <c r="A27" s="592" t="s">
        <v>482</v>
      </c>
      <c r="B27" s="579"/>
      <c r="C27" s="579"/>
      <c r="D27" s="579"/>
      <c r="E27" s="579"/>
      <c r="F27" s="579"/>
      <c r="G27" s="579"/>
      <c r="H27" s="579"/>
      <c r="I27" s="580"/>
      <c r="J27" s="593">
        <v>188636077</v>
      </c>
      <c r="K27" s="594">
        <v>-6025673</v>
      </c>
      <c r="M27" s="595">
        <f t="shared" si="1"/>
        <v>182610404</v>
      </c>
      <c r="N27" s="579"/>
      <c r="O27" s="580"/>
      <c r="P27" s="595">
        <v>182610404</v>
      </c>
      <c r="Q27" s="580"/>
      <c r="R27" s="596">
        <v>182610404</v>
      </c>
      <c r="S27" s="597">
        <v>-6025673</v>
      </c>
      <c r="T27" s="590"/>
      <c r="U27" s="591"/>
    </row>
    <row r="28" spans="1:21" ht="7.7" customHeight="1" x14ac:dyDescent="0.25">
      <c r="A28" s="592" t="s">
        <v>483</v>
      </c>
      <c r="B28" s="579"/>
      <c r="C28" s="579"/>
      <c r="D28" s="579"/>
      <c r="E28" s="579"/>
      <c r="F28" s="579"/>
      <c r="G28" s="579"/>
      <c r="H28" s="579"/>
      <c r="I28" s="580"/>
      <c r="J28" s="593">
        <v>350204062</v>
      </c>
      <c r="K28" s="593">
        <v>197304321</v>
      </c>
      <c r="M28" s="595">
        <f t="shared" si="1"/>
        <v>547508383</v>
      </c>
      <c r="N28" s="579"/>
      <c r="O28" s="580"/>
      <c r="P28" s="595">
        <v>547508383</v>
      </c>
      <c r="Q28" s="580"/>
      <c r="R28" s="596">
        <v>547508383</v>
      </c>
      <c r="S28" s="599">
        <f>R28-J28</f>
        <v>197304321</v>
      </c>
      <c r="T28" s="600"/>
      <c r="U28" s="601"/>
    </row>
    <row r="29" spans="1:21" ht="7.7" customHeight="1" x14ac:dyDescent="0.25">
      <c r="A29" s="592" t="s">
        <v>484</v>
      </c>
      <c r="B29" s="579"/>
      <c r="C29" s="579"/>
      <c r="D29" s="579"/>
      <c r="E29" s="579"/>
      <c r="F29" s="579"/>
      <c r="G29" s="579"/>
      <c r="H29" s="579"/>
      <c r="I29" s="580"/>
      <c r="J29" s="593">
        <v>0</v>
      </c>
      <c r="K29" s="593">
        <v>0</v>
      </c>
      <c r="M29" s="595">
        <f t="shared" si="1"/>
        <v>0</v>
      </c>
      <c r="N29" s="579"/>
      <c r="O29" s="580"/>
      <c r="P29" s="595">
        <v>0</v>
      </c>
      <c r="Q29" s="580"/>
      <c r="R29" s="596">
        <v>0</v>
      </c>
      <c r="S29" s="595">
        <v>0</v>
      </c>
      <c r="T29" s="579"/>
      <c r="U29" s="580"/>
    </row>
    <row r="30" spans="1:21" ht="7.7" customHeight="1" x14ac:dyDescent="0.25">
      <c r="A30" s="584" t="s">
        <v>485</v>
      </c>
      <c r="B30" s="579"/>
      <c r="C30" s="579"/>
      <c r="D30" s="579"/>
      <c r="E30" s="579"/>
      <c r="F30" s="579"/>
      <c r="G30" s="579"/>
      <c r="H30" s="579"/>
      <c r="I30" s="580"/>
      <c r="J30" s="585">
        <v>78693523</v>
      </c>
      <c r="K30" s="586">
        <v>-5670237</v>
      </c>
      <c r="M30" s="587">
        <f>J30+K30</f>
        <v>73023286</v>
      </c>
      <c r="N30" s="579"/>
      <c r="O30" s="580"/>
      <c r="P30" s="587">
        <v>73023286</v>
      </c>
      <c r="Q30" s="580"/>
      <c r="R30" s="588">
        <v>73023286</v>
      </c>
      <c r="S30" s="589">
        <v>-5670237</v>
      </c>
      <c r="T30" s="590"/>
      <c r="U30" s="591"/>
    </row>
    <row r="31" spans="1:21" ht="7.7" customHeight="1" x14ac:dyDescent="0.25">
      <c r="A31" s="592" t="s">
        <v>486</v>
      </c>
      <c r="B31" s="579"/>
      <c r="C31" s="579"/>
      <c r="D31" s="579"/>
      <c r="E31" s="579"/>
      <c r="F31" s="579"/>
      <c r="G31" s="579"/>
      <c r="H31" s="579"/>
      <c r="I31" s="580"/>
      <c r="J31" s="593">
        <v>0</v>
      </c>
      <c r="K31" s="593">
        <v>3738</v>
      </c>
      <c r="M31" s="595">
        <f>J31+K31</f>
        <v>3738</v>
      </c>
      <c r="N31" s="579"/>
      <c r="O31" s="580"/>
      <c r="P31" s="595">
        <v>3738</v>
      </c>
      <c r="Q31" s="580"/>
      <c r="R31" s="596">
        <v>3738</v>
      </c>
      <c r="S31" s="595">
        <v>3738</v>
      </c>
      <c r="T31" s="579"/>
      <c r="U31" s="580"/>
    </row>
    <row r="32" spans="1:21" ht="7.7" customHeight="1" x14ac:dyDescent="0.25">
      <c r="A32" s="592" t="s">
        <v>487</v>
      </c>
      <c r="B32" s="579"/>
      <c r="C32" s="579"/>
      <c r="D32" s="579"/>
      <c r="E32" s="579"/>
      <c r="F32" s="579"/>
      <c r="G32" s="579"/>
      <c r="H32" s="579"/>
      <c r="I32" s="580"/>
      <c r="J32" s="593">
        <v>11793361</v>
      </c>
      <c r="K32" s="593">
        <v>-1</v>
      </c>
      <c r="M32" s="595">
        <f t="shared" ref="M32:M35" si="2">J32+K32</f>
        <v>11793360</v>
      </c>
      <c r="N32" s="579"/>
      <c r="O32" s="580"/>
      <c r="P32" s="595">
        <v>11793360</v>
      </c>
      <c r="Q32" s="580"/>
      <c r="R32" s="596">
        <v>11793360</v>
      </c>
      <c r="S32" s="595">
        <v>-1</v>
      </c>
      <c r="T32" s="579"/>
      <c r="U32" s="580"/>
    </row>
    <row r="33" spans="1:21" ht="7.7" customHeight="1" x14ac:dyDescent="0.25">
      <c r="A33" s="592" t="s">
        <v>488</v>
      </c>
      <c r="B33" s="579"/>
      <c r="C33" s="579"/>
      <c r="D33" s="579"/>
      <c r="E33" s="579"/>
      <c r="F33" s="579"/>
      <c r="G33" s="579"/>
      <c r="H33" s="579"/>
      <c r="I33" s="580"/>
      <c r="J33" s="593">
        <v>44100162</v>
      </c>
      <c r="K33" s="594">
        <v>-2108727</v>
      </c>
      <c r="M33" s="595">
        <f t="shared" si="2"/>
        <v>41991435</v>
      </c>
      <c r="N33" s="579"/>
      <c r="O33" s="580"/>
      <c r="P33" s="595">
        <v>41991435</v>
      </c>
      <c r="Q33" s="580"/>
      <c r="R33" s="596">
        <v>41991435</v>
      </c>
      <c r="S33" s="597">
        <v>-2108727</v>
      </c>
      <c r="T33" s="590"/>
      <c r="U33" s="591"/>
    </row>
    <row r="34" spans="1:21" ht="7.7" customHeight="1" x14ac:dyDescent="0.25">
      <c r="A34" s="592" t="s">
        <v>489</v>
      </c>
      <c r="B34" s="579"/>
      <c r="C34" s="579"/>
      <c r="D34" s="579"/>
      <c r="E34" s="579"/>
      <c r="F34" s="579"/>
      <c r="G34" s="579"/>
      <c r="H34" s="579"/>
      <c r="I34" s="580"/>
      <c r="J34" s="593">
        <v>22800000</v>
      </c>
      <c r="K34" s="594">
        <v>-3565247</v>
      </c>
      <c r="M34" s="595">
        <f t="shared" si="2"/>
        <v>19234753</v>
      </c>
      <c r="N34" s="579"/>
      <c r="O34" s="580"/>
      <c r="P34" s="595">
        <v>19234753</v>
      </c>
      <c r="Q34" s="580"/>
      <c r="R34" s="596">
        <v>19234753</v>
      </c>
      <c r="S34" s="597">
        <v>-3565247</v>
      </c>
      <c r="T34" s="590"/>
      <c r="U34" s="591"/>
    </row>
    <row r="35" spans="1:21" ht="7.7" customHeight="1" x14ac:dyDescent="0.25">
      <c r="A35" s="592" t="s">
        <v>490</v>
      </c>
      <c r="B35" s="579"/>
      <c r="C35" s="579"/>
      <c r="D35" s="579"/>
      <c r="E35" s="579"/>
      <c r="F35" s="579"/>
      <c r="G35" s="579"/>
      <c r="H35" s="579"/>
      <c r="I35" s="580"/>
      <c r="J35" s="593">
        <v>0</v>
      </c>
      <c r="K35" s="593">
        <v>0</v>
      </c>
      <c r="M35" s="595">
        <f t="shared" si="2"/>
        <v>0</v>
      </c>
      <c r="N35" s="579"/>
      <c r="O35" s="580"/>
      <c r="P35" s="595">
        <v>0</v>
      </c>
      <c r="Q35" s="580"/>
      <c r="R35" s="596">
        <v>0</v>
      </c>
      <c r="S35" s="595">
        <v>0</v>
      </c>
      <c r="T35" s="579"/>
      <c r="U35" s="580"/>
    </row>
    <row r="36" spans="1:21" ht="7.7" customHeight="1" x14ac:dyDescent="0.25">
      <c r="A36" s="584" t="s">
        <v>491</v>
      </c>
      <c r="B36" s="579"/>
      <c r="C36" s="579"/>
      <c r="D36" s="579"/>
      <c r="E36" s="579"/>
      <c r="F36" s="579"/>
      <c r="G36" s="579"/>
      <c r="H36" s="579"/>
      <c r="I36" s="580"/>
      <c r="J36" s="585">
        <v>0</v>
      </c>
      <c r="K36" s="585">
        <v>0</v>
      </c>
      <c r="M36" s="587">
        <v>0</v>
      </c>
      <c r="N36" s="579"/>
      <c r="O36" s="580"/>
      <c r="P36" s="587">
        <v>0</v>
      </c>
      <c r="Q36" s="580"/>
      <c r="R36" s="588">
        <v>0</v>
      </c>
      <c r="S36" s="587">
        <v>0</v>
      </c>
      <c r="T36" s="579"/>
      <c r="U36" s="580"/>
    </row>
    <row r="37" spans="1:21" ht="7.7" customHeight="1" x14ac:dyDescent="0.25">
      <c r="A37" s="584" t="s">
        <v>492</v>
      </c>
      <c r="B37" s="579"/>
      <c r="C37" s="579"/>
      <c r="D37" s="579"/>
      <c r="E37" s="579"/>
      <c r="F37" s="579"/>
      <c r="G37" s="579"/>
      <c r="H37" s="579"/>
      <c r="I37" s="580"/>
      <c r="J37" s="585">
        <v>4224132</v>
      </c>
      <c r="K37" s="585">
        <v>112051178.63</v>
      </c>
      <c r="M37" s="587">
        <f>J37+K37</f>
        <v>116275310.63</v>
      </c>
      <c r="N37" s="579"/>
      <c r="O37" s="580"/>
      <c r="P37" s="587">
        <v>116275310.63</v>
      </c>
      <c r="Q37" s="580"/>
      <c r="R37" s="588">
        <v>116275310.63</v>
      </c>
      <c r="S37" s="587">
        <v>112051178.63</v>
      </c>
      <c r="T37" s="579"/>
      <c r="U37" s="580"/>
    </row>
    <row r="38" spans="1:21" ht="7.7" customHeight="1" x14ac:dyDescent="0.25">
      <c r="A38" s="592" t="s">
        <v>493</v>
      </c>
      <c r="B38" s="579"/>
      <c r="C38" s="579"/>
      <c r="D38" s="579"/>
      <c r="E38" s="579"/>
      <c r="F38" s="579"/>
      <c r="G38" s="579"/>
      <c r="H38" s="579"/>
      <c r="I38" s="580"/>
      <c r="J38" s="593">
        <v>4224132</v>
      </c>
      <c r="K38" s="593">
        <v>112051178.63</v>
      </c>
      <c r="M38" s="595">
        <f>J38+K38</f>
        <v>116275310.63</v>
      </c>
      <c r="N38" s="579"/>
      <c r="O38" s="580"/>
      <c r="P38" s="595">
        <v>116275310.63</v>
      </c>
      <c r="Q38" s="580"/>
      <c r="R38" s="596">
        <v>116275310.63</v>
      </c>
      <c r="S38" s="595">
        <v>112051178.63</v>
      </c>
      <c r="T38" s="579"/>
      <c r="U38" s="580"/>
    </row>
    <row r="39" spans="1:21" ht="7.7" customHeight="1" x14ac:dyDescent="0.25">
      <c r="A39" s="584" t="s">
        <v>494</v>
      </c>
      <c r="B39" s="579"/>
      <c r="C39" s="579"/>
      <c r="D39" s="579"/>
      <c r="E39" s="579"/>
      <c r="F39" s="579"/>
      <c r="G39" s="579"/>
      <c r="H39" s="579"/>
      <c r="I39" s="580"/>
      <c r="J39" s="585">
        <v>0</v>
      </c>
      <c r="K39" s="585">
        <v>0</v>
      </c>
      <c r="M39" s="587">
        <v>0</v>
      </c>
      <c r="N39" s="579"/>
      <c r="O39" s="580"/>
      <c r="P39" s="587">
        <v>0</v>
      </c>
      <c r="Q39" s="580"/>
      <c r="R39" s="588">
        <v>0</v>
      </c>
      <c r="S39" s="587">
        <v>0</v>
      </c>
      <c r="T39" s="579"/>
      <c r="U39" s="580"/>
    </row>
    <row r="40" spans="1:21" ht="7.7" customHeight="1" x14ac:dyDescent="0.25">
      <c r="A40" s="592" t="s">
        <v>495</v>
      </c>
      <c r="B40" s="579"/>
      <c r="C40" s="579"/>
      <c r="D40" s="579"/>
      <c r="E40" s="579"/>
      <c r="F40" s="579"/>
      <c r="G40" s="579"/>
      <c r="H40" s="579"/>
      <c r="I40" s="580"/>
      <c r="J40" s="593">
        <v>0</v>
      </c>
      <c r="K40" s="593">
        <v>0</v>
      </c>
      <c r="M40" s="595">
        <v>0</v>
      </c>
      <c r="N40" s="579"/>
      <c r="O40" s="580"/>
      <c r="P40" s="595">
        <v>0</v>
      </c>
      <c r="Q40" s="580"/>
      <c r="R40" s="596">
        <v>0</v>
      </c>
      <c r="S40" s="595">
        <v>0</v>
      </c>
      <c r="T40" s="579"/>
      <c r="U40" s="580"/>
    </row>
    <row r="41" spans="1:21" ht="7.7" customHeight="1" x14ac:dyDescent="0.25">
      <c r="A41" s="592" t="s">
        <v>496</v>
      </c>
      <c r="B41" s="579"/>
      <c r="C41" s="579"/>
      <c r="D41" s="579"/>
      <c r="E41" s="579"/>
      <c r="F41" s="579"/>
      <c r="G41" s="579"/>
      <c r="H41" s="579"/>
      <c r="I41" s="580"/>
      <c r="J41" s="593">
        <v>0</v>
      </c>
      <c r="K41" s="593">
        <v>0</v>
      </c>
      <c r="M41" s="595">
        <v>0</v>
      </c>
      <c r="N41" s="579"/>
      <c r="O41" s="580"/>
      <c r="P41" s="595">
        <v>0</v>
      </c>
      <c r="Q41" s="580"/>
      <c r="R41" s="596">
        <v>0</v>
      </c>
      <c r="S41" s="595">
        <v>0</v>
      </c>
      <c r="T41" s="579"/>
      <c r="U41" s="580"/>
    </row>
    <row r="42" spans="1:21" ht="7.7" customHeight="1" x14ac:dyDescent="0.25">
      <c r="A42" s="602" t="s">
        <v>497</v>
      </c>
      <c r="B42" s="579"/>
      <c r="C42" s="579"/>
      <c r="D42" s="579"/>
      <c r="E42" s="579"/>
      <c r="F42" s="579"/>
      <c r="G42" s="579"/>
      <c r="H42" s="579"/>
      <c r="I42" s="580"/>
      <c r="J42" s="603">
        <v>9230918458</v>
      </c>
      <c r="K42" s="604">
        <v>48642994.579999983</v>
      </c>
      <c r="M42" s="605">
        <f>J42+K42</f>
        <v>9279561452.5799999</v>
      </c>
      <c r="N42" s="579"/>
      <c r="O42" s="580"/>
      <c r="P42" s="605">
        <v>9279561452.5799999</v>
      </c>
      <c r="Q42" s="580"/>
      <c r="R42" s="606">
        <v>9279561452.5799999</v>
      </c>
      <c r="S42" s="605">
        <v>48642994.579999998</v>
      </c>
      <c r="T42" s="579"/>
      <c r="U42" s="580"/>
    </row>
    <row r="43" spans="1:21" ht="7.7" customHeight="1" x14ac:dyDescent="0.25">
      <c r="A43" s="578" t="s">
        <v>498</v>
      </c>
      <c r="B43" s="579"/>
      <c r="C43" s="579"/>
      <c r="D43" s="579"/>
      <c r="E43" s="579"/>
      <c r="F43" s="579"/>
      <c r="G43" s="579"/>
      <c r="H43" s="579"/>
      <c r="I43" s="580"/>
      <c r="J43" s="581" t="s">
        <v>459</v>
      </c>
      <c r="K43" s="581"/>
      <c r="M43" s="582" t="s">
        <v>459</v>
      </c>
      <c r="N43" s="579"/>
      <c r="O43" s="580"/>
      <c r="P43" s="582" t="s">
        <v>459</v>
      </c>
      <c r="Q43" s="580"/>
      <c r="R43" s="583" t="s">
        <v>459</v>
      </c>
      <c r="S43" s="582" t="s">
        <v>459</v>
      </c>
      <c r="T43" s="579"/>
      <c r="U43" s="580"/>
    </row>
    <row r="44" spans="1:21" ht="7.7" customHeight="1" x14ac:dyDescent="0.25">
      <c r="A44" s="584" t="s">
        <v>499</v>
      </c>
      <c r="B44" s="579"/>
      <c r="C44" s="579"/>
      <c r="D44" s="579"/>
      <c r="E44" s="579"/>
      <c r="F44" s="579"/>
      <c r="G44" s="579"/>
      <c r="H44" s="579"/>
      <c r="I44" s="580"/>
      <c r="J44" s="581" t="s">
        <v>459</v>
      </c>
      <c r="K44" s="581"/>
      <c r="M44" s="582" t="s">
        <v>459</v>
      </c>
      <c r="N44" s="579"/>
      <c r="O44" s="580"/>
      <c r="P44" s="582" t="s">
        <v>459</v>
      </c>
      <c r="Q44" s="580"/>
      <c r="R44" s="583" t="s">
        <v>459</v>
      </c>
      <c r="S44" s="582" t="s">
        <v>459</v>
      </c>
      <c r="T44" s="579"/>
      <c r="U44" s="580"/>
    </row>
    <row r="45" spans="1:21" ht="7.7" customHeight="1" x14ac:dyDescent="0.25">
      <c r="A45" s="584" t="s">
        <v>500</v>
      </c>
      <c r="B45" s="579"/>
      <c r="C45" s="579"/>
      <c r="D45" s="579"/>
      <c r="E45" s="579"/>
      <c r="F45" s="579"/>
      <c r="G45" s="579"/>
      <c r="H45" s="579"/>
      <c r="I45" s="580"/>
      <c r="J45" s="585">
        <v>7518604924</v>
      </c>
      <c r="K45" s="586">
        <v>235629823.6099999</v>
      </c>
      <c r="M45" s="607">
        <f>J45+K45</f>
        <v>7754234747.6099997</v>
      </c>
      <c r="N45" s="607"/>
      <c r="O45" s="587"/>
      <c r="P45" s="587">
        <v>7754234747.6099997</v>
      </c>
      <c r="Q45" s="580"/>
      <c r="R45" s="588">
        <v>7754234747.6099997</v>
      </c>
      <c r="S45" s="587">
        <v>235629823.61000001</v>
      </c>
      <c r="T45" s="579"/>
      <c r="U45" s="580"/>
    </row>
    <row r="46" spans="1:21" ht="7.7" customHeight="1" x14ac:dyDescent="0.25">
      <c r="A46" s="592" t="s">
        <v>501</v>
      </c>
      <c r="B46" s="579"/>
      <c r="C46" s="579"/>
      <c r="D46" s="579"/>
      <c r="E46" s="579"/>
      <c r="F46" s="579"/>
      <c r="G46" s="579"/>
      <c r="H46" s="579"/>
      <c r="I46" s="580"/>
      <c r="J46" s="593">
        <v>4099408618</v>
      </c>
      <c r="K46" s="594">
        <v>105975986.94999993</v>
      </c>
      <c r="M46" s="608">
        <f t="shared" ref="M46:M67" si="3">J46+K46</f>
        <v>4205384604.9499998</v>
      </c>
      <c r="N46" s="608"/>
      <c r="O46" s="595"/>
      <c r="P46" s="595">
        <v>4205384604.9499998</v>
      </c>
      <c r="Q46" s="580"/>
      <c r="R46" s="596">
        <v>4205384604.9499998</v>
      </c>
      <c r="S46" s="595">
        <v>105975986.95</v>
      </c>
      <c r="T46" s="579"/>
      <c r="U46" s="580"/>
    </row>
    <row r="47" spans="1:21" ht="7.7" customHeight="1" x14ac:dyDescent="0.25">
      <c r="A47" s="592" t="s">
        <v>502</v>
      </c>
      <c r="B47" s="579"/>
      <c r="C47" s="579"/>
      <c r="D47" s="579"/>
      <c r="E47" s="579"/>
      <c r="F47" s="579"/>
      <c r="G47" s="579"/>
      <c r="H47" s="579"/>
      <c r="I47" s="580"/>
      <c r="J47" s="593">
        <v>1455273140</v>
      </c>
      <c r="K47" s="593">
        <v>51966434.729999959</v>
      </c>
      <c r="M47" s="608">
        <f t="shared" si="3"/>
        <v>1507239574.73</v>
      </c>
      <c r="N47" s="608"/>
      <c r="O47" s="595"/>
      <c r="P47" s="595">
        <v>1507239574.73</v>
      </c>
      <c r="Q47" s="580"/>
      <c r="R47" s="596">
        <v>1507239574.73</v>
      </c>
      <c r="S47" s="595">
        <v>51966434.729999997</v>
      </c>
      <c r="T47" s="579"/>
      <c r="U47" s="580"/>
    </row>
    <row r="48" spans="1:21" ht="7.7" customHeight="1" x14ac:dyDescent="0.25">
      <c r="A48" s="592" t="s">
        <v>503</v>
      </c>
      <c r="B48" s="579"/>
      <c r="C48" s="579"/>
      <c r="D48" s="579"/>
      <c r="E48" s="579"/>
      <c r="F48" s="579"/>
      <c r="G48" s="579"/>
      <c r="H48" s="579"/>
      <c r="I48" s="580"/>
      <c r="J48" s="593">
        <v>706516447</v>
      </c>
      <c r="K48" s="593">
        <v>4272958</v>
      </c>
      <c r="M48" s="608">
        <f t="shared" si="3"/>
        <v>710789405</v>
      </c>
      <c r="N48" s="608"/>
      <c r="O48" s="595"/>
      <c r="P48" s="595">
        <v>710789405</v>
      </c>
      <c r="Q48" s="580"/>
      <c r="R48" s="596">
        <v>710789405</v>
      </c>
      <c r="S48" s="595">
        <v>4272958</v>
      </c>
      <c r="T48" s="579"/>
      <c r="U48" s="580"/>
    </row>
    <row r="49" spans="1:21" ht="7.7" customHeight="1" x14ac:dyDescent="0.25">
      <c r="A49" s="592" t="s">
        <v>504</v>
      </c>
      <c r="B49" s="579"/>
      <c r="C49" s="579"/>
      <c r="D49" s="579"/>
      <c r="E49" s="579"/>
      <c r="F49" s="579"/>
      <c r="G49" s="579"/>
      <c r="H49" s="579"/>
      <c r="I49" s="580"/>
      <c r="J49" s="593">
        <v>505245004</v>
      </c>
      <c r="K49" s="593">
        <v>3060901</v>
      </c>
      <c r="M49" s="608">
        <f t="shared" si="3"/>
        <v>508305905</v>
      </c>
      <c r="N49" s="608"/>
      <c r="O49" s="595"/>
      <c r="P49" s="595">
        <v>508305905</v>
      </c>
      <c r="Q49" s="580"/>
      <c r="R49" s="596">
        <v>508305905</v>
      </c>
      <c r="S49" s="595">
        <v>3060901</v>
      </c>
      <c r="T49" s="579"/>
      <c r="U49" s="580"/>
    </row>
    <row r="50" spans="1:21" ht="7.7" customHeight="1" x14ac:dyDescent="0.25">
      <c r="A50" s="592" t="s">
        <v>505</v>
      </c>
      <c r="B50" s="579"/>
      <c r="C50" s="579"/>
      <c r="D50" s="579"/>
      <c r="E50" s="579"/>
      <c r="F50" s="579"/>
      <c r="G50" s="579"/>
      <c r="H50" s="579"/>
      <c r="I50" s="580"/>
      <c r="J50" s="593">
        <v>299235609</v>
      </c>
      <c r="K50" s="593">
        <v>55002843</v>
      </c>
      <c r="M50" s="608">
        <f t="shared" si="3"/>
        <v>354238452</v>
      </c>
      <c r="N50" s="608"/>
      <c r="O50" s="595"/>
      <c r="P50" s="595">
        <v>354238452</v>
      </c>
      <c r="Q50" s="580"/>
      <c r="R50" s="596">
        <v>354238452</v>
      </c>
      <c r="S50" s="595">
        <v>55002843</v>
      </c>
      <c r="T50" s="579"/>
      <c r="U50" s="580"/>
    </row>
    <row r="51" spans="1:21" ht="7.7" customHeight="1" x14ac:dyDescent="0.25">
      <c r="A51" s="592" t="s">
        <v>506</v>
      </c>
      <c r="B51" s="579"/>
      <c r="C51" s="579"/>
      <c r="D51" s="579"/>
      <c r="E51" s="579"/>
      <c r="F51" s="579"/>
      <c r="G51" s="579"/>
      <c r="H51" s="579"/>
      <c r="I51" s="580"/>
      <c r="J51" s="593">
        <v>94790254</v>
      </c>
      <c r="K51" s="593">
        <v>1887791.9299999988</v>
      </c>
      <c r="M51" s="608">
        <f t="shared" si="3"/>
        <v>96678045.929999992</v>
      </c>
      <c r="N51" s="608"/>
      <c r="O51" s="595"/>
      <c r="P51" s="595">
        <v>96678045.930000007</v>
      </c>
      <c r="Q51" s="580"/>
      <c r="R51" s="596">
        <v>96678045.930000007</v>
      </c>
      <c r="S51" s="595">
        <v>1887791.93</v>
      </c>
      <c r="T51" s="579"/>
      <c r="U51" s="580"/>
    </row>
    <row r="52" spans="1:21" ht="7.7" customHeight="1" x14ac:dyDescent="0.25">
      <c r="A52" s="592" t="s">
        <v>507</v>
      </c>
      <c r="B52" s="579"/>
      <c r="C52" s="579"/>
      <c r="D52" s="579"/>
      <c r="E52" s="579"/>
      <c r="F52" s="579"/>
      <c r="G52" s="579"/>
      <c r="H52" s="579"/>
      <c r="I52" s="580"/>
      <c r="J52" s="593">
        <v>130579353</v>
      </c>
      <c r="K52" s="593">
        <v>-285337</v>
      </c>
      <c r="M52" s="608">
        <f t="shared" si="3"/>
        <v>130294016</v>
      </c>
      <c r="N52" s="608"/>
      <c r="O52" s="595"/>
      <c r="P52" s="595">
        <v>130294016</v>
      </c>
      <c r="Q52" s="580"/>
      <c r="R52" s="596">
        <v>130294016</v>
      </c>
      <c r="S52" s="595">
        <v>-285337</v>
      </c>
      <c r="T52" s="579"/>
      <c r="U52" s="580"/>
    </row>
    <row r="53" spans="1:21" ht="7.7" customHeight="1" x14ac:dyDescent="0.25">
      <c r="A53" s="592" t="s">
        <v>508</v>
      </c>
      <c r="B53" s="579"/>
      <c r="C53" s="579"/>
      <c r="D53" s="579"/>
      <c r="E53" s="579"/>
      <c r="F53" s="579"/>
      <c r="G53" s="579"/>
      <c r="H53" s="579"/>
      <c r="I53" s="580"/>
      <c r="J53" s="593">
        <v>227556499</v>
      </c>
      <c r="K53" s="593">
        <v>13748245</v>
      </c>
      <c r="M53" s="608">
        <f t="shared" si="3"/>
        <v>241304744</v>
      </c>
      <c r="N53" s="608"/>
      <c r="O53" s="595"/>
      <c r="P53" s="595">
        <v>241304744</v>
      </c>
      <c r="Q53" s="580"/>
      <c r="R53" s="596">
        <v>241304744</v>
      </c>
      <c r="S53" s="595">
        <v>13748245</v>
      </c>
      <c r="T53" s="579"/>
      <c r="U53" s="580"/>
    </row>
    <row r="54" spans="1:21" ht="7.7" customHeight="1" x14ac:dyDescent="0.25">
      <c r="A54" s="584" t="s">
        <v>509</v>
      </c>
      <c r="B54" s="579"/>
      <c r="C54" s="579"/>
      <c r="D54" s="579"/>
      <c r="E54" s="579"/>
      <c r="F54" s="579"/>
      <c r="G54" s="579"/>
      <c r="H54" s="579"/>
      <c r="I54" s="580"/>
      <c r="J54" s="585">
        <v>1745008718</v>
      </c>
      <c r="K54" s="585">
        <v>2773268639.5999999</v>
      </c>
      <c r="M54" s="607">
        <f t="shared" si="3"/>
        <v>4518277357.6000004</v>
      </c>
      <c r="N54" s="607"/>
      <c r="O54" s="587"/>
      <c r="P54" s="587">
        <v>4518277357.6000004</v>
      </c>
      <c r="Q54" s="580"/>
      <c r="R54" s="588">
        <v>4518277357.6000004</v>
      </c>
      <c r="S54" s="587">
        <v>2773268639.5999999</v>
      </c>
      <c r="T54" s="579"/>
      <c r="U54" s="580"/>
    </row>
    <row r="55" spans="1:21" ht="7.7" customHeight="1" x14ac:dyDescent="0.25">
      <c r="A55" s="592" t="s">
        <v>510</v>
      </c>
      <c r="B55" s="579"/>
      <c r="C55" s="579"/>
      <c r="D55" s="579"/>
      <c r="E55" s="579"/>
      <c r="F55" s="579"/>
      <c r="G55" s="579"/>
      <c r="H55" s="579"/>
      <c r="I55" s="580"/>
      <c r="J55" s="593">
        <v>312091736</v>
      </c>
      <c r="K55" s="593">
        <v>157139971.94000003</v>
      </c>
      <c r="M55" s="608">
        <f t="shared" si="3"/>
        <v>469231707.94000006</v>
      </c>
      <c r="N55" s="608"/>
      <c r="O55" s="595"/>
      <c r="P55" s="595">
        <v>469231707.94</v>
      </c>
      <c r="Q55" s="580"/>
      <c r="R55" s="596">
        <v>469231707.94</v>
      </c>
      <c r="S55" s="595">
        <v>157139971.94</v>
      </c>
      <c r="T55" s="579"/>
      <c r="U55" s="580"/>
    </row>
    <row r="56" spans="1:21" ht="7.7" customHeight="1" x14ac:dyDescent="0.25">
      <c r="A56" s="592" t="s">
        <v>511</v>
      </c>
      <c r="B56" s="579"/>
      <c r="C56" s="579"/>
      <c r="D56" s="579"/>
      <c r="E56" s="579"/>
      <c r="F56" s="579"/>
      <c r="G56" s="579"/>
      <c r="H56" s="579"/>
      <c r="I56" s="580"/>
      <c r="J56" s="593">
        <v>1299909627</v>
      </c>
      <c r="K56" s="593">
        <v>876362696.49000001</v>
      </c>
      <c r="M56" s="608">
        <f t="shared" si="3"/>
        <v>2176272323.4899998</v>
      </c>
      <c r="N56" s="608"/>
      <c r="O56" s="595"/>
      <c r="P56" s="595">
        <v>2176272323.4899998</v>
      </c>
      <c r="Q56" s="580"/>
      <c r="R56" s="596">
        <v>2176272323.4899998</v>
      </c>
      <c r="S56" s="595">
        <v>876362696.49000001</v>
      </c>
      <c r="T56" s="579"/>
      <c r="U56" s="580"/>
    </row>
    <row r="57" spans="1:21" ht="7.7" customHeight="1" x14ac:dyDescent="0.25">
      <c r="A57" s="592" t="s">
        <v>512</v>
      </c>
      <c r="B57" s="579"/>
      <c r="C57" s="579"/>
      <c r="D57" s="579"/>
      <c r="E57" s="579"/>
      <c r="F57" s="579"/>
      <c r="G57" s="579"/>
      <c r="H57" s="579"/>
      <c r="I57" s="580"/>
      <c r="J57" s="593">
        <v>0</v>
      </c>
      <c r="K57" s="593">
        <v>290935383.06999999</v>
      </c>
      <c r="M57" s="608">
        <f t="shared" si="3"/>
        <v>290935383.06999999</v>
      </c>
      <c r="N57" s="608"/>
      <c r="O57" s="595"/>
      <c r="P57" s="595">
        <v>290935383.06999999</v>
      </c>
      <c r="Q57" s="580"/>
      <c r="R57" s="596">
        <v>290935383.06999999</v>
      </c>
      <c r="S57" s="595">
        <v>290935383.06999999</v>
      </c>
      <c r="T57" s="579"/>
      <c r="U57" s="580"/>
    </row>
    <row r="58" spans="1:21" ht="7.7" customHeight="1" x14ac:dyDescent="0.25">
      <c r="A58" s="592" t="s">
        <v>513</v>
      </c>
      <c r="B58" s="579"/>
      <c r="C58" s="579"/>
      <c r="D58" s="579"/>
      <c r="E58" s="579"/>
      <c r="F58" s="579"/>
      <c r="G58" s="579"/>
      <c r="H58" s="579"/>
      <c r="I58" s="580"/>
      <c r="J58" s="593">
        <v>133007355</v>
      </c>
      <c r="K58" s="593">
        <v>1448830588.0999999</v>
      </c>
      <c r="M58" s="608">
        <f t="shared" si="3"/>
        <v>1581837943.0999999</v>
      </c>
      <c r="N58" s="608"/>
      <c r="O58" s="595"/>
      <c r="P58" s="595">
        <v>1581837943.0999999</v>
      </c>
      <c r="Q58" s="580"/>
      <c r="R58" s="596">
        <v>1581837943.0999999</v>
      </c>
      <c r="S58" s="595">
        <v>1448830588.0999999</v>
      </c>
      <c r="T58" s="579"/>
      <c r="U58" s="580"/>
    </row>
    <row r="59" spans="1:21" ht="7.7" customHeight="1" x14ac:dyDescent="0.25">
      <c r="A59" s="584" t="s">
        <v>514</v>
      </c>
      <c r="B59" s="579"/>
      <c r="C59" s="579"/>
      <c r="D59" s="579"/>
      <c r="E59" s="579"/>
      <c r="F59" s="579"/>
      <c r="G59" s="579"/>
      <c r="H59" s="579"/>
      <c r="I59" s="580"/>
      <c r="J59" s="585">
        <v>288000000</v>
      </c>
      <c r="K59" s="585">
        <v>51136461</v>
      </c>
      <c r="M59" s="607">
        <f t="shared" si="3"/>
        <v>339136461</v>
      </c>
      <c r="N59" s="607"/>
      <c r="O59" s="587"/>
      <c r="P59" s="587">
        <v>339136461</v>
      </c>
      <c r="Q59" s="580"/>
      <c r="R59" s="588">
        <v>339136461</v>
      </c>
      <c r="S59" s="587">
        <v>51136461</v>
      </c>
      <c r="T59" s="579"/>
      <c r="U59" s="580"/>
    </row>
    <row r="60" spans="1:21" ht="7.7" customHeight="1" x14ac:dyDescent="0.25">
      <c r="A60" s="592" t="s">
        <v>515</v>
      </c>
      <c r="B60" s="579"/>
      <c r="C60" s="579"/>
      <c r="D60" s="579"/>
      <c r="E60" s="579"/>
      <c r="F60" s="579"/>
      <c r="G60" s="579"/>
      <c r="H60" s="579"/>
      <c r="I60" s="580"/>
      <c r="J60" s="593">
        <v>288000000</v>
      </c>
      <c r="K60" s="593">
        <v>51136461</v>
      </c>
      <c r="M60" s="608">
        <f t="shared" si="3"/>
        <v>339136461</v>
      </c>
      <c r="N60" s="608"/>
      <c r="O60" s="595"/>
      <c r="P60" s="595">
        <v>339136461</v>
      </c>
      <c r="Q60" s="580"/>
      <c r="R60" s="596">
        <v>339136461</v>
      </c>
      <c r="S60" s="595">
        <v>51136461</v>
      </c>
      <c r="T60" s="579"/>
      <c r="U60" s="580"/>
    </row>
    <row r="61" spans="1:21" ht="7.7" customHeight="1" x14ac:dyDescent="0.25">
      <c r="A61" s="592" t="s">
        <v>516</v>
      </c>
      <c r="B61" s="579"/>
      <c r="C61" s="579"/>
      <c r="D61" s="579"/>
      <c r="E61" s="579"/>
      <c r="F61" s="579"/>
      <c r="G61" s="579"/>
      <c r="H61" s="579"/>
      <c r="I61" s="580"/>
      <c r="J61" s="593">
        <v>0</v>
      </c>
      <c r="K61" s="593">
        <v>0</v>
      </c>
      <c r="M61" s="608">
        <f t="shared" si="3"/>
        <v>0</v>
      </c>
      <c r="N61" s="608"/>
      <c r="O61" s="595"/>
      <c r="P61" s="595">
        <v>0</v>
      </c>
      <c r="Q61" s="580"/>
      <c r="R61" s="596">
        <v>0</v>
      </c>
      <c r="S61" s="595">
        <v>0</v>
      </c>
      <c r="T61" s="579"/>
      <c r="U61" s="580"/>
    </row>
    <row r="62" spans="1:21" ht="7.7" customHeight="1" x14ac:dyDescent="0.25">
      <c r="A62" s="584" t="s">
        <v>517</v>
      </c>
      <c r="B62" s="579"/>
      <c r="C62" s="579"/>
      <c r="D62" s="579"/>
      <c r="E62" s="579"/>
      <c r="F62" s="579"/>
      <c r="G62" s="579"/>
      <c r="H62" s="579"/>
      <c r="I62" s="580"/>
      <c r="J62" s="585">
        <v>0</v>
      </c>
      <c r="K62" s="585">
        <v>0</v>
      </c>
      <c r="M62" s="607">
        <f t="shared" si="3"/>
        <v>0</v>
      </c>
      <c r="N62" s="607"/>
      <c r="O62" s="587"/>
      <c r="P62" s="587">
        <v>0</v>
      </c>
      <c r="Q62" s="580"/>
      <c r="R62" s="588">
        <v>0</v>
      </c>
      <c r="S62" s="587">
        <v>0</v>
      </c>
      <c r="T62" s="579"/>
      <c r="U62" s="580"/>
    </row>
    <row r="63" spans="1:21" ht="7.7" customHeight="1" x14ac:dyDescent="0.25">
      <c r="A63" s="584" t="s">
        <v>518</v>
      </c>
      <c r="B63" s="579"/>
      <c r="C63" s="579"/>
      <c r="D63" s="579"/>
      <c r="E63" s="579"/>
      <c r="F63" s="579"/>
      <c r="G63" s="579"/>
      <c r="H63" s="579"/>
      <c r="I63" s="580"/>
      <c r="J63" s="585">
        <v>0</v>
      </c>
      <c r="K63" s="585">
        <v>0</v>
      </c>
      <c r="M63" s="607">
        <f t="shared" si="3"/>
        <v>0</v>
      </c>
      <c r="N63" s="607"/>
      <c r="O63" s="587"/>
      <c r="P63" s="587">
        <v>0</v>
      </c>
      <c r="Q63" s="580"/>
      <c r="R63" s="588">
        <v>0</v>
      </c>
      <c r="S63" s="587">
        <v>0</v>
      </c>
      <c r="T63" s="579"/>
      <c r="U63" s="580"/>
    </row>
    <row r="64" spans="1:21" ht="7.7" customHeight="1" x14ac:dyDescent="0.25">
      <c r="A64" s="602" t="s">
        <v>519</v>
      </c>
      <c r="B64" s="579"/>
      <c r="C64" s="579"/>
      <c r="D64" s="579"/>
      <c r="E64" s="579"/>
      <c r="F64" s="579"/>
      <c r="G64" s="579"/>
      <c r="H64" s="579"/>
      <c r="I64" s="580"/>
      <c r="J64" s="603">
        <v>9551613642</v>
      </c>
      <c r="K64" s="603">
        <v>3060034924.21</v>
      </c>
      <c r="M64" s="609">
        <f t="shared" si="3"/>
        <v>12611648566.209999</v>
      </c>
      <c r="N64" s="609"/>
      <c r="O64" s="610"/>
      <c r="P64" s="605">
        <v>12611648566.209999</v>
      </c>
      <c r="Q64" s="580"/>
      <c r="R64" s="606">
        <v>12611648566.209999</v>
      </c>
      <c r="S64" s="605">
        <v>3060034924.21</v>
      </c>
      <c r="T64" s="579"/>
      <c r="U64" s="580"/>
    </row>
    <row r="65" spans="1:21" ht="7.7" customHeight="1" x14ac:dyDescent="0.25">
      <c r="A65" s="602" t="s">
        <v>520</v>
      </c>
      <c r="B65" s="579"/>
      <c r="C65" s="579"/>
      <c r="D65" s="579"/>
      <c r="E65" s="579"/>
      <c r="F65" s="579"/>
      <c r="G65" s="579"/>
      <c r="H65" s="579"/>
      <c r="I65" s="580"/>
      <c r="J65" s="603">
        <v>495000000</v>
      </c>
      <c r="K65" s="611">
        <v>411250000</v>
      </c>
      <c r="M65" s="607">
        <f t="shared" si="3"/>
        <v>906250000</v>
      </c>
      <c r="N65" s="607"/>
      <c r="O65" s="587"/>
      <c r="P65" s="605">
        <v>242611557.53999999</v>
      </c>
      <c r="Q65" s="580"/>
      <c r="R65" s="606">
        <v>242611557.53999999</v>
      </c>
      <c r="S65" s="612">
        <v>-252388442.46000001</v>
      </c>
      <c r="T65" s="590"/>
      <c r="U65" s="591"/>
    </row>
    <row r="66" spans="1:21" ht="7.7" customHeight="1" x14ac:dyDescent="0.25">
      <c r="A66" s="592" t="s">
        <v>521</v>
      </c>
      <c r="B66" s="579"/>
      <c r="C66" s="579"/>
      <c r="D66" s="579"/>
      <c r="E66" s="579"/>
      <c r="F66" s="579"/>
      <c r="G66" s="579"/>
      <c r="H66" s="579"/>
      <c r="I66" s="580"/>
      <c r="J66" s="593">
        <v>495000000</v>
      </c>
      <c r="K66" s="593">
        <v>411250000</v>
      </c>
      <c r="M66" s="608">
        <f t="shared" si="3"/>
        <v>906250000</v>
      </c>
      <c r="N66" s="608"/>
      <c r="O66" s="595"/>
      <c r="P66" s="595">
        <v>242611557.53999999</v>
      </c>
      <c r="Q66" s="580"/>
      <c r="R66" s="596">
        <v>242611557.53999999</v>
      </c>
      <c r="S66" s="597">
        <v>-252388442.46000001</v>
      </c>
      <c r="T66" s="590"/>
      <c r="U66" s="591"/>
    </row>
    <row r="67" spans="1:21" ht="15" customHeight="1" x14ac:dyDescent="0.25">
      <c r="A67" s="602" t="s">
        <v>522</v>
      </c>
      <c r="B67" s="579"/>
      <c r="C67" s="579"/>
      <c r="D67" s="579"/>
      <c r="E67" s="579"/>
      <c r="F67" s="579"/>
      <c r="G67" s="579"/>
      <c r="H67" s="579"/>
      <c r="I67" s="580"/>
      <c r="J67" s="613">
        <v>19277532100</v>
      </c>
      <c r="K67" s="613">
        <v>3519927918.79</v>
      </c>
      <c r="L67" s="574"/>
      <c r="M67" s="614">
        <f t="shared" si="3"/>
        <v>22797460018.790001</v>
      </c>
      <c r="N67" s="614"/>
      <c r="O67" s="615"/>
      <c r="P67" s="615">
        <v>22133821576.330002</v>
      </c>
      <c r="Q67" s="616"/>
      <c r="R67" s="617">
        <v>22133821576.330002</v>
      </c>
      <c r="S67" s="615">
        <v>2856289476.3299999</v>
      </c>
      <c r="T67" s="618"/>
      <c r="U67" s="616"/>
    </row>
    <row r="68" spans="1:21" ht="6.75" customHeight="1" x14ac:dyDescent="0.25">
      <c r="A68" s="584" t="s">
        <v>523</v>
      </c>
      <c r="B68" s="579"/>
      <c r="C68" s="579"/>
      <c r="D68" s="579"/>
      <c r="E68" s="579"/>
      <c r="F68" s="579"/>
      <c r="G68" s="579"/>
      <c r="H68" s="579"/>
      <c r="I68" s="580"/>
      <c r="J68" s="585">
        <v>0</v>
      </c>
      <c r="K68" s="585"/>
      <c r="M68" s="587">
        <v>0</v>
      </c>
      <c r="N68" s="579"/>
      <c r="O68" s="580"/>
      <c r="P68" s="587">
        <v>0</v>
      </c>
      <c r="Q68" s="580"/>
      <c r="R68" s="588">
        <v>0</v>
      </c>
      <c r="S68" s="587">
        <v>0</v>
      </c>
      <c r="T68" s="579"/>
      <c r="U68" s="580"/>
    </row>
    <row r="69" spans="1:21" ht="7.7" customHeight="1" x14ac:dyDescent="0.25">
      <c r="A69" s="592" t="s">
        <v>524</v>
      </c>
      <c r="B69" s="579"/>
      <c r="C69" s="579"/>
      <c r="D69" s="579"/>
      <c r="E69" s="579"/>
      <c r="F69" s="579"/>
      <c r="G69" s="579"/>
      <c r="H69" s="579"/>
      <c r="I69" s="580"/>
      <c r="J69" s="593">
        <v>495000000</v>
      </c>
      <c r="K69" s="593">
        <v>411250000</v>
      </c>
      <c r="M69" s="608">
        <f t="shared" ref="M69" si="4">J69+K69</f>
        <v>906250000</v>
      </c>
      <c r="N69" s="608"/>
      <c r="O69" s="595"/>
      <c r="P69" s="595">
        <v>242611557.53999999</v>
      </c>
      <c r="Q69" s="580"/>
      <c r="R69" s="596">
        <v>242611557.53999999</v>
      </c>
      <c r="S69" s="597">
        <f>R69-J69</f>
        <v>-252388442.46000001</v>
      </c>
      <c r="T69" s="590"/>
      <c r="U69" s="591"/>
    </row>
    <row r="70" spans="1:21" ht="7.7" customHeight="1" x14ac:dyDescent="0.25">
      <c r="A70" s="592" t="s">
        <v>525</v>
      </c>
      <c r="B70" s="579"/>
      <c r="C70" s="579"/>
      <c r="D70" s="579"/>
      <c r="E70" s="579"/>
      <c r="F70" s="579"/>
      <c r="G70" s="579"/>
      <c r="H70" s="579"/>
      <c r="I70" s="580"/>
      <c r="J70" s="593">
        <v>0</v>
      </c>
      <c r="K70" s="593">
        <v>0</v>
      </c>
      <c r="M70" s="608">
        <v>0</v>
      </c>
      <c r="N70" s="608"/>
      <c r="O70" s="595"/>
      <c r="P70" s="595">
        <v>0</v>
      </c>
      <c r="Q70" s="580"/>
      <c r="R70" s="596">
        <v>0</v>
      </c>
      <c r="S70" s="595">
        <v>0</v>
      </c>
      <c r="T70" s="579"/>
      <c r="U70" s="580"/>
    </row>
    <row r="71" spans="1:21" ht="7.7" customHeight="1" x14ac:dyDescent="0.25">
      <c r="A71" s="592" t="s">
        <v>526</v>
      </c>
      <c r="B71" s="579"/>
      <c r="C71" s="579"/>
      <c r="D71" s="579"/>
      <c r="E71" s="579"/>
      <c r="F71" s="579"/>
      <c r="G71" s="579"/>
      <c r="H71" s="579"/>
      <c r="I71" s="580"/>
      <c r="J71" s="593">
        <v>495000000</v>
      </c>
      <c r="K71" s="593">
        <v>411250000</v>
      </c>
      <c r="M71" s="608">
        <f>M69</f>
        <v>906250000</v>
      </c>
      <c r="N71" s="608"/>
      <c r="O71" s="595"/>
      <c r="P71" s="595">
        <f>P69</f>
        <v>242611557.53999999</v>
      </c>
      <c r="Q71" s="580"/>
      <c r="R71" s="596">
        <f>R69</f>
        <v>242611557.53999999</v>
      </c>
      <c r="S71" s="597">
        <f>S69</f>
        <v>-252388442.46000001</v>
      </c>
      <c r="T71" s="590"/>
      <c r="U71" s="591"/>
    </row>
    <row r="72" spans="1:21" ht="2.25" customHeight="1" x14ac:dyDescent="0.25">
      <c r="A72" s="619" t="s">
        <v>459</v>
      </c>
      <c r="B72" s="620"/>
      <c r="C72" s="620"/>
      <c r="D72" s="620"/>
      <c r="E72" s="620"/>
      <c r="F72" s="620"/>
      <c r="G72" s="620"/>
      <c r="H72" s="620"/>
      <c r="I72" s="621"/>
      <c r="J72" s="622" t="s">
        <v>459</v>
      </c>
      <c r="K72" s="622" t="s">
        <v>459</v>
      </c>
      <c r="M72" s="623" t="s">
        <v>459</v>
      </c>
      <c r="N72" s="620"/>
      <c r="O72" s="621"/>
      <c r="P72" s="623" t="s">
        <v>459</v>
      </c>
      <c r="Q72" s="621"/>
      <c r="R72" s="622" t="s">
        <v>459</v>
      </c>
      <c r="S72" s="623" t="s">
        <v>459</v>
      </c>
      <c r="T72" s="620"/>
      <c r="U72" s="621"/>
    </row>
    <row r="73" spans="1:21" ht="0" hidden="1" customHeight="1" x14ac:dyDescent="0.25"/>
    <row r="74" spans="1:21" ht="39.75" customHeight="1" x14ac:dyDescent="0.25"/>
    <row r="75" spans="1:21" ht="3" customHeight="1" x14ac:dyDescent="0.25">
      <c r="E75" s="624"/>
      <c r="F75" s="624"/>
      <c r="I75" s="624"/>
      <c r="J75" s="624"/>
      <c r="K75" s="624"/>
      <c r="O75" s="624"/>
      <c r="P75" s="624"/>
      <c r="Q75" s="624"/>
      <c r="R75" s="624"/>
      <c r="S75" s="624"/>
    </row>
    <row r="76" spans="1:21" ht="9.6" customHeight="1" x14ac:dyDescent="0.25">
      <c r="D76" s="625" t="s">
        <v>527</v>
      </c>
      <c r="E76" s="579"/>
      <c r="F76" s="579"/>
      <c r="G76" s="579"/>
      <c r="H76" s="625" t="s">
        <v>528</v>
      </c>
      <c r="I76" s="579"/>
      <c r="J76" s="579"/>
      <c r="K76" s="579"/>
      <c r="L76" s="579"/>
      <c r="M76" s="579"/>
      <c r="N76" s="625" t="s">
        <v>529</v>
      </c>
      <c r="O76" s="579"/>
      <c r="P76" s="579"/>
      <c r="Q76" s="579"/>
      <c r="R76" s="579"/>
      <c r="S76" s="579"/>
      <c r="T76" s="579"/>
    </row>
    <row r="77" spans="1:21" ht="17.100000000000001" customHeight="1" x14ac:dyDescent="0.25">
      <c r="D77" s="626" t="s">
        <v>530</v>
      </c>
      <c r="E77" s="579"/>
      <c r="F77" s="579"/>
      <c r="G77" s="579"/>
      <c r="H77" s="626" t="s">
        <v>531</v>
      </c>
      <c r="I77" s="579"/>
      <c r="J77" s="579"/>
      <c r="K77" s="579"/>
      <c r="L77" s="579"/>
      <c r="M77" s="579"/>
      <c r="N77" s="626" t="s">
        <v>532</v>
      </c>
      <c r="O77" s="579"/>
      <c r="P77" s="579"/>
      <c r="Q77" s="579"/>
      <c r="R77" s="579"/>
      <c r="S77" s="579"/>
      <c r="T77" s="579"/>
    </row>
    <row r="78" spans="1:21" ht="0" hidden="1" customHeight="1" x14ac:dyDescent="0.25"/>
  </sheetData>
  <mergeCells count="268">
    <mergeCell ref="D76:G76"/>
    <mergeCell ref="H76:M76"/>
    <mergeCell ref="N76:T76"/>
    <mergeCell ref="D77:G77"/>
    <mergeCell ref="H77:M77"/>
    <mergeCell ref="N77:T77"/>
    <mergeCell ref="A71:I71"/>
    <mergeCell ref="M71:O71"/>
    <mergeCell ref="P71:Q71"/>
    <mergeCell ref="S71:U71"/>
    <mergeCell ref="A72:I72"/>
    <mergeCell ref="M72:O72"/>
    <mergeCell ref="P72:Q72"/>
    <mergeCell ref="S72:U72"/>
    <mergeCell ref="A69:I69"/>
    <mergeCell ref="M69:O69"/>
    <mergeCell ref="P69:Q69"/>
    <mergeCell ref="S69:U69"/>
    <mergeCell ref="A70:I70"/>
    <mergeCell ref="M70:O70"/>
    <mergeCell ref="P70:Q70"/>
    <mergeCell ref="S70:U70"/>
    <mergeCell ref="A67:I67"/>
    <mergeCell ref="M67:O67"/>
    <mergeCell ref="P67:Q67"/>
    <mergeCell ref="S67:U67"/>
    <mergeCell ref="A68:I68"/>
    <mergeCell ref="M68:O68"/>
    <mergeCell ref="P68:Q68"/>
    <mergeCell ref="S68:U68"/>
    <mergeCell ref="A65:I65"/>
    <mergeCell ref="M65:O65"/>
    <mergeCell ref="P65:Q65"/>
    <mergeCell ref="S65:U65"/>
    <mergeCell ref="A66:I66"/>
    <mergeCell ref="M66:O66"/>
    <mergeCell ref="P66:Q66"/>
    <mergeCell ref="S66:U66"/>
    <mergeCell ref="A63:I63"/>
    <mergeCell ref="M63:O63"/>
    <mergeCell ref="P63:Q63"/>
    <mergeCell ref="S63:U63"/>
    <mergeCell ref="A64:I64"/>
    <mergeCell ref="M64:O64"/>
    <mergeCell ref="P64:Q64"/>
    <mergeCell ref="S64:U64"/>
    <mergeCell ref="A61:I61"/>
    <mergeCell ref="M61:O61"/>
    <mergeCell ref="P61:Q61"/>
    <mergeCell ref="S61:U61"/>
    <mergeCell ref="A62:I62"/>
    <mergeCell ref="M62:O62"/>
    <mergeCell ref="P62:Q62"/>
    <mergeCell ref="S62:U62"/>
    <mergeCell ref="A59:I59"/>
    <mergeCell ref="M59:O59"/>
    <mergeCell ref="P59:Q59"/>
    <mergeCell ref="S59:U59"/>
    <mergeCell ref="A60:I60"/>
    <mergeCell ref="M60:O60"/>
    <mergeCell ref="P60:Q60"/>
    <mergeCell ref="S60:U60"/>
    <mergeCell ref="A57:I57"/>
    <mergeCell ref="M57:O57"/>
    <mergeCell ref="P57:Q57"/>
    <mergeCell ref="S57:U57"/>
    <mergeCell ref="A58:I58"/>
    <mergeCell ref="M58:O58"/>
    <mergeCell ref="P58:Q58"/>
    <mergeCell ref="S58:U58"/>
    <mergeCell ref="A55:I55"/>
    <mergeCell ref="M55:O55"/>
    <mergeCell ref="P55:Q55"/>
    <mergeCell ref="S55:U55"/>
    <mergeCell ref="A56:I56"/>
    <mergeCell ref="M56:O56"/>
    <mergeCell ref="P56:Q56"/>
    <mergeCell ref="S56:U56"/>
    <mergeCell ref="A53:I53"/>
    <mergeCell ref="M53:O53"/>
    <mergeCell ref="P53:Q53"/>
    <mergeCell ref="S53:U53"/>
    <mergeCell ref="A54:I54"/>
    <mergeCell ref="M54:O54"/>
    <mergeCell ref="P54:Q54"/>
    <mergeCell ref="S54:U54"/>
    <mergeCell ref="A51:I51"/>
    <mergeCell ref="M51:O51"/>
    <mergeCell ref="P51:Q51"/>
    <mergeCell ref="S51:U51"/>
    <mergeCell ref="A52:I52"/>
    <mergeCell ref="M52:O52"/>
    <mergeCell ref="P52:Q52"/>
    <mergeCell ref="S52:U52"/>
    <mergeCell ref="A49:I49"/>
    <mergeCell ref="M49:O49"/>
    <mergeCell ref="P49:Q49"/>
    <mergeCell ref="S49:U49"/>
    <mergeCell ref="A50:I50"/>
    <mergeCell ref="M50:O50"/>
    <mergeCell ref="P50:Q50"/>
    <mergeCell ref="S50:U50"/>
    <mergeCell ref="A47:I47"/>
    <mergeCell ref="M47:O47"/>
    <mergeCell ref="P47:Q47"/>
    <mergeCell ref="S47:U47"/>
    <mergeCell ref="A48:I48"/>
    <mergeCell ref="M48:O48"/>
    <mergeCell ref="P48:Q48"/>
    <mergeCell ref="S48:U48"/>
    <mergeCell ref="A45:I45"/>
    <mergeCell ref="M45:O45"/>
    <mergeCell ref="P45:Q45"/>
    <mergeCell ref="S45:U45"/>
    <mergeCell ref="A46:I46"/>
    <mergeCell ref="M46:O46"/>
    <mergeCell ref="P46:Q46"/>
    <mergeCell ref="S46:U46"/>
    <mergeCell ref="A43:I43"/>
    <mergeCell ref="M43:O43"/>
    <mergeCell ref="P43:Q43"/>
    <mergeCell ref="S43:U43"/>
    <mergeCell ref="A44:I44"/>
    <mergeCell ref="M44:O44"/>
    <mergeCell ref="P44:Q44"/>
    <mergeCell ref="S44:U44"/>
    <mergeCell ref="A41:I41"/>
    <mergeCell ref="M41:O41"/>
    <mergeCell ref="P41:Q41"/>
    <mergeCell ref="S41:U41"/>
    <mergeCell ref="A42:I42"/>
    <mergeCell ref="M42:O42"/>
    <mergeCell ref="P42:Q42"/>
    <mergeCell ref="S42:U42"/>
    <mergeCell ref="A39:I39"/>
    <mergeCell ref="M39:O39"/>
    <mergeCell ref="P39:Q39"/>
    <mergeCell ref="S39:U39"/>
    <mergeCell ref="A40:I40"/>
    <mergeCell ref="M40:O40"/>
    <mergeCell ref="P40:Q40"/>
    <mergeCell ref="S40:U40"/>
    <mergeCell ref="A37:I37"/>
    <mergeCell ref="M37:O37"/>
    <mergeCell ref="P37:Q37"/>
    <mergeCell ref="S37:U37"/>
    <mergeCell ref="A38:I38"/>
    <mergeCell ref="M38:O38"/>
    <mergeCell ref="P38:Q38"/>
    <mergeCell ref="S38:U38"/>
    <mergeCell ref="A35:I35"/>
    <mergeCell ref="M35:O35"/>
    <mergeCell ref="P35:Q35"/>
    <mergeCell ref="S35:U35"/>
    <mergeCell ref="A36:I36"/>
    <mergeCell ref="M36:O36"/>
    <mergeCell ref="P36:Q36"/>
    <mergeCell ref="S36:U36"/>
    <mergeCell ref="A33:I33"/>
    <mergeCell ref="M33:O33"/>
    <mergeCell ref="P33:Q33"/>
    <mergeCell ref="S33:U33"/>
    <mergeCell ref="A34:I34"/>
    <mergeCell ref="M34:O34"/>
    <mergeCell ref="P34:Q34"/>
    <mergeCell ref="S34:U34"/>
    <mergeCell ref="A31:I31"/>
    <mergeCell ref="M31:O31"/>
    <mergeCell ref="P31:Q31"/>
    <mergeCell ref="S31:U31"/>
    <mergeCell ref="A32:I32"/>
    <mergeCell ref="M32:O32"/>
    <mergeCell ref="P32:Q32"/>
    <mergeCell ref="S32:U32"/>
    <mergeCell ref="A29:I29"/>
    <mergeCell ref="M29:O29"/>
    <mergeCell ref="P29:Q29"/>
    <mergeCell ref="S29:U29"/>
    <mergeCell ref="A30:I30"/>
    <mergeCell ref="M30:O30"/>
    <mergeCell ref="P30:Q30"/>
    <mergeCell ref="S30:U30"/>
    <mergeCell ref="A27:I27"/>
    <mergeCell ref="M27:O27"/>
    <mergeCell ref="P27:Q27"/>
    <mergeCell ref="S27:U27"/>
    <mergeCell ref="A28:I28"/>
    <mergeCell ref="M28:O28"/>
    <mergeCell ref="P28:Q28"/>
    <mergeCell ref="S28:U28"/>
    <mergeCell ref="A25:I25"/>
    <mergeCell ref="M25:O25"/>
    <mergeCell ref="P25:Q25"/>
    <mergeCell ref="S25:U25"/>
    <mergeCell ref="A26:I26"/>
    <mergeCell ref="M26:O26"/>
    <mergeCell ref="P26:Q26"/>
    <mergeCell ref="S26:U26"/>
    <mergeCell ref="A23:I23"/>
    <mergeCell ref="M23:O23"/>
    <mergeCell ref="P23:Q23"/>
    <mergeCell ref="S23:U23"/>
    <mergeCell ref="A24:I24"/>
    <mergeCell ref="M24:O24"/>
    <mergeCell ref="P24:Q24"/>
    <mergeCell ref="S24:U24"/>
    <mergeCell ref="A21:I21"/>
    <mergeCell ref="M21:O21"/>
    <mergeCell ref="P21:Q21"/>
    <mergeCell ref="S21:U21"/>
    <mergeCell ref="A22:I22"/>
    <mergeCell ref="M22:O22"/>
    <mergeCell ref="P22:Q22"/>
    <mergeCell ref="S22:U22"/>
    <mergeCell ref="A19:I19"/>
    <mergeCell ref="M19:O19"/>
    <mergeCell ref="P19:Q19"/>
    <mergeCell ref="S19:U19"/>
    <mergeCell ref="A20:I20"/>
    <mergeCell ref="M20:O20"/>
    <mergeCell ref="P20:Q20"/>
    <mergeCell ref="S20:U20"/>
    <mergeCell ref="A17:I17"/>
    <mergeCell ref="M17:O17"/>
    <mergeCell ref="P17:Q17"/>
    <mergeCell ref="S17:U17"/>
    <mergeCell ref="A18:I18"/>
    <mergeCell ref="M18:O18"/>
    <mergeCell ref="P18:Q18"/>
    <mergeCell ref="S18:U18"/>
    <mergeCell ref="A15:I15"/>
    <mergeCell ref="M15:O15"/>
    <mergeCell ref="P15:Q15"/>
    <mergeCell ref="S15:U15"/>
    <mergeCell ref="A16:I16"/>
    <mergeCell ref="M16:O16"/>
    <mergeCell ref="P16:Q16"/>
    <mergeCell ref="S16:U16"/>
    <mergeCell ref="A13:I13"/>
    <mergeCell ref="M13:O13"/>
    <mergeCell ref="P13:Q13"/>
    <mergeCell ref="S13:U13"/>
    <mergeCell ref="A14:I14"/>
    <mergeCell ref="M14:O14"/>
    <mergeCell ref="P14:Q14"/>
    <mergeCell ref="S14:U14"/>
    <mergeCell ref="A11:I11"/>
    <mergeCell ref="M11:O11"/>
    <mergeCell ref="P11:Q11"/>
    <mergeCell ref="S11:U11"/>
    <mergeCell ref="A12:I12"/>
    <mergeCell ref="M12:O12"/>
    <mergeCell ref="P12:Q12"/>
    <mergeCell ref="S12:U12"/>
    <mergeCell ref="A9:I9"/>
    <mergeCell ref="M9:O9"/>
    <mergeCell ref="P9:Q9"/>
    <mergeCell ref="S9:U9"/>
    <mergeCell ref="A10:I10"/>
    <mergeCell ref="M10:O10"/>
    <mergeCell ref="P10:Q10"/>
    <mergeCell ref="S10:U10"/>
    <mergeCell ref="B2:B5"/>
    <mergeCell ref="F3:P3"/>
    <mergeCell ref="F5:P6"/>
    <mergeCell ref="A8:I8"/>
    <mergeCell ref="J8:R8"/>
    <mergeCell ref="S8:U8"/>
  </mergeCells>
  <conditionalFormatting sqref="J1:U1048576">
    <cfRule type="cellIs" dxfId="1" priority="2" operator="lessThan">
      <formula>0</formula>
    </cfRule>
  </conditionalFormatting>
  <conditionalFormatting sqref="J10:U71">
    <cfRule type="cellIs" dxfId="0" priority="1" operator="greaterThan">
      <formula>0</formula>
    </cfRule>
  </conditionalFormatting>
  <pageMargins left="0.196850393700787" right="0.196850393700787" top="0.118110236220472" bottom="0.118110236220472" header="0.118110236220472" footer="0.118110236220472"/>
  <pageSetup scale="9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77"/>
  <sheetViews>
    <sheetView zoomScale="70" zoomScaleNormal="70" workbookViewId="0">
      <selection activeCell="E3" sqref="E3:M5"/>
    </sheetView>
  </sheetViews>
  <sheetFormatPr baseColWidth="10" defaultColWidth="8.85546875" defaultRowHeight="12.75" x14ac:dyDescent="0.2"/>
  <cols>
    <col min="1" max="1" width="0.85546875" style="177" customWidth="1"/>
    <col min="2" max="2" width="17" style="177" customWidth="1"/>
    <col min="3" max="3" width="5.85546875" style="177" customWidth="1"/>
    <col min="4" max="4" width="12.7109375" style="177" customWidth="1"/>
    <col min="5" max="5" width="9.28515625" style="177" customWidth="1"/>
    <col min="6" max="6" width="3.5703125" style="177" customWidth="1"/>
    <col min="7" max="7" width="19" style="177" customWidth="1"/>
    <col min="8" max="8" width="22.140625" style="177" customWidth="1"/>
    <col min="9" max="9" width="18.7109375" style="177" customWidth="1"/>
    <col min="10" max="10" width="19.7109375" style="177" customWidth="1"/>
    <col min="11" max="11" width="21.28515625" style="177" customWidth="1"/>
    <col min="12" max="12" width="12.5703125" style="177" customWidth="1"/>
    <col min="13" max="13" width="7.7109375" style="177" customWidth="1"/>
    <col min="14" max="14" width="4.42578125" style="177" customWidth="1"/>
    <col min="15" max="15" width="8.140625" style="177" customWidth="1"/>
    <col min="16" max="17" width="4" style="177" customWidth="1"/>
    <col min="18" max="18" width="0.7109375" style="177" customWidth="1"/>
    <col min="19" max="19" width="3.85546875" style="177" customWidth="1"/>
    <col min="20" max="256" width="8.85546875" style="177"/>
    <col min="257" max="257" width="0.85546875" style="177" customWidth="1"/>
    <col min="258" max="258" width="17" style="177" customWidth="1"/>
    <col min="259" max="259" width="5.85546875" style="177" customWidth="1"/>
    <col min="260" max="260" width="12.7109375" style="177" customWidth="1"/>
    <col min="261" max="261" width="9.28515625" style="177" customWidth="1"/>
    <col min="262" max="262" width="3.5703125" style="177" customWidth="1"/>
    <col min="263" max="263" width="19" style="177" customWidth="1"/>
    <col min="264" max="264" width="22.140625" style="177" customWidth="1"/>
    <col min="265" max="265" width="18.7109375" style="177" customWidth="1"/>
    <col min="266" max="266" width="19.7109375" style="177" customWidth="1"/>
    <col min="267" max="267" width="21.28515625" style="177" customWidth="1"/>
    <col min="268" max="268" width="12.5703125" style="177" customWidth="1"/>
    <col min="269" max="269" width="7.7109375" style="177" customWidth="1"/>
    <col min="270" max="270" width="4.42578125" style="177" customWidth="1"/>
    <col min="271" max="271" width="8.140625" style="177" customWidth="1"/>
    <col min="272" max="273" width="4" style="177" customWidth="1"/>
    <col min="274" max="274" width="0.7109375" style="177" customWidth="1"/>
    <col min="275" max="275" width="3.85546875" style="177" customWidth="1"/>
    <col min="276" max="512" width="8.85546875" style="177"/>
    <col min="513" max="513" width="0.85546875" style="177" customWidth="1"/>
    <col min="514" max="514" width="17" style="177" customWidth="1"/>
    <col min="515" max="515" width="5.85546875" style="177" customWidth="1"/>
    <col min="516" max="516" width="12.7109375" style="177" customWidth="1"/>
    <col min="517" max="517" width="9.28515625" style="177" customWidth="1"/>
    <col min="518" max="518" width="3.5703125" style="177" customWidth="1"/>
    <col min="519" max="519" width="19" style="177" customWidth="1"/>
    <col min="520" max="520" width="22.140625" style="177" customWidth="1"/>
    <col min="521" max="521" width="18.7109375" style="177" customWidth="1"/>
    <col min="522" max="522" width="19.7109375" style="177" customWidth="1"/>
    <col min="523" max="523" width="21.28515625" style="177" customWidth="1"/>
    <col min="524" max="524" width="12.5703125" style="177" customWidth="1"/>
    <col min="525" max="525" width="7.7109375" style="177" customWidth="1"/>
    <col min="526" max="526" width="4.42578125" style="177" customWidth="1"/>
    <col min="527" max="527" width="8.140625" style="177" customWidth="1"/>
    <col min="528" max="529" width="4" style="177" customWidth="1"/>
    <col min="530" max="530" width="0.7109375" style="177" customWidth="1"/>
    <col min="531" max="531" width="3.85546875" style="177" customWidth="1"/>
    <col min="532" max="768" width="8.85546875" style="177"/>
    <col min="769" max="769" width="0.85546875" style="177" customWidth="1"/>
    <col min="770" max="770" width="17" style="177" customWidth="1"/>
    <col min="771" max="771" width="5.85546875" style="177" customWidth="1"/>
    <col min="772" max="772" width="12.7109375" style="177" customWidth="1"/>
    <col min="773" max="773" width="9.28515625" style="177" customWidth="1"/>
    <col min="774" max="774" width="3.5703125" style="177" customWidth="1"/>
    <col min="775" max="775" width="19" style="177" customWidth="1"/>
    <col min="776" max="776" width="22.140625" style="177" customWidth="1"/>
    <col min="777" max="777" width="18.7109375" style="177" customWidth="1"/>
    <col min="778" max="778" width="19.7109375" style="177" customWidth="1"/>
    <col min="779" max="779" width="21.28515625" style="177" customWidth="1"/>
    <col min="780" max="780" width="12.5703125" style="177" customWidth="1"/>
    <col min="781" max="781" width="7.7109375" style="177" customWidth="1"/>
    <col min="782" max="782" width="4.42578125" style="177" customWidth="1"/>
    <col min="783" max="783" width="8.140625" style="177" customWidth="1"/>
    <col min="784" max="785" width="4" style="177" customWidth="1"/>
    <col min="786" max="786" width="0.7109375" style="177" customWidth="1"/>
    <col min="787" max="787" width="3.85546875" style="177" customWidth="1"/>
    <col min="788" max="1024" width="8.85546875" style="177"/>
    <col min="1025" max="1025" width="0.85546875" style="177" customWidth="1"/>
    <col min="1026" max="1026" width="17" style="177" customWidth="1"/>
    <col min="1027" max="1027" width="5.85546875" style="177" customWidth="1"/>
    <col min="1028" max="1028" width="12.7109375" style="177" customWidth="1"/>
    <col min="1029" max="1029" width="9.28515625" style="177" customWidth="1"/>
    <col min="1030" max="1030" width="3.5703125" style="177" customWidth="1"/>
    <col min="1031" max="1031" width="19" style="177" customWidth="1"/>
    <col min="1032" max="1032" width="22.140625" style="177" customWidth="1"/>
    <col min="1033" max="1033" width="18.7109375" style="177" customWidth="1"/>
    <col min="1034" max="1034" width="19.7109375" style="177" customWidth="1"/>
    <col min="1035" max="1035" width="21.28515625" style="177" customWidth="1"/>
    <col min="1036" max="1036" width="12.5703125" style="177" customWidth="1"/>
    <col min="1037" max="1037" width="7.7109375" style="177" customWidth="1"/>
    <col min="1038" max="1038" width="4.42578125" style="177" customWidth="1"/>
    <col min="1039" max="1039" width="8.140625" style="177" customWidth="1"/>
    <col min="1040" max="1041" width="4" style="177" customWidth="1"/>
    <col min="1042" max="1042" width="0.7109375" style="177" customWidth="1"/>
    <col min="1043" max="1043" width="3.85546875" style="177" customWidth="1"/>
    <col min="1044" max="1280" width="8.85546875" style="177"/>
    <col min="1281" max="1281" width="0.85546875" style="177" customWidth="1"/>
    <col min="1282" max="1282" width="17" style="177" customWidth="1"/>
    <col min="1283" max="1283" width="5.85546875" style="177" customWidth="1"/>
    <col min="1284" max="1284" width="12.7109375" style="177" customWidth="1"/>
    <col min="1285" max="1285" width="9.28515625" style="177" customWidth="1"/>
    <col min="1286" max="1286" width="3.5703125" style="177" customWidth="1"/>
    <col min="1287" max="1287" width="19" style="177" customWidth="1"/>
    <col min="1288" max="1288" width="22.140625" style="177" customWidth="1"/>
    <col min="1289" max="1289" width="18.7109375" style="177" customWidth="1"/>
    <col min="1290" max="1290" width="19.7109375" style="177" customWidth="1"/>
    <col min="1291" max="1291" width="21.28515625" style="177" customWidth="1"/>
    <col min="1292" max="1292" width="12.5703125" style="177" customWidth="1"/>
    <col min="1293" max="1293" width="7.7109375" style="177" customWidth="1"/>
    <col min="1294" max="1294" width="4.42578125" style="177" customWidth="1"/>
    <col min="1295" max="1295" width="8.140625" style="177" customWidth="1"/>
    <col min="1296" max="1297" width="4" style="177" customWidth="1"/>
    <col min="1298" max="1298" width="0.7109375" style="177" customWidth="1"/>
    <col min="1299" max="1299" width="3.85546875" style="177" customWidth="1"/>
    <col min="1300" max="1536" width="8.85546875" style="177"/>
    <col min="1537" max="1537" width="0.85546875" style="177" customWidth="1"/>
    <col min="1538" max="1538" width="17" style="177" customWidth="1"/>
    <col min="1539" max="1539" width="5.85546875" style="177" customWidth="1"/>
    <col min="1540" max="1540" width="12.7109375" style="177" customWidth="1"/>
    <col min="1541" max="1541" width="9.28515625" style="177" customWidth="1"/>
    <col min="1542" max="1542" width="3.5703125" style="177" customWidth="1"/>
    <col min="1543" max="1543" width="19" style="177" customWidth="1"/>
    <col min="1544" max="1544" width="22.140625" style="177" customWidth="1"/>
    <col min="1545" max="1545" width="18.7109375" style="177" customWidth="1"/>
    <col min="1546" max="1546" width="19.7109375" style="177" customWidth="1"/>
    <col min="1547" max="1547" width="21.28515625" style="177" customWidth="1"/>
    <col min="1548" max="1548" width="12.5703125" style="177" customWidth="1"/>
    <col min="1549" max="1549" width="7.7109375" style="177" customWidth="1"/>
    <col min="1550" max="1550" width="4.42578125" style="177" customWidth="1"/>
    <col min="1551" max="1551" width="8.140625" style="177" customWidth="1"/>
    <col min="1552" max="1553" width="4" style="177" customWidth="1"/>
    <col min="1554" max="1554" width="0.7109375" style="177" customWidth="1"/>
    <col min="1555" max="1555" width="3.85546875" style="177" customWidth="1"/>
    <col min="1556" max="1792" width="8.85546875" style="177"/>
    <col min="1793" max="1793" width="0.85546875" style="177" customWidth="1"/>
    <col min="1794" max="1794" width="17" style="177" customWidth="1"/>
    <col min="1795" max="1795" width="5.85546875" style="177" customWidth="1"/>
    <col min="1796" max="1796" width="12.7109375" style="177" customWidth="1"/>
    <col min="1797" max="1797" width="9.28515625" style="177" customWidth="1"/>
    <col min="1798" max="1798" width="3.5703125" style="177" customWidth="1"/>
    <col min="1799" max="1799" width="19" style="177" customWidth="1"/>
    <col min="1800" max="1800" width="22.140625" style="177" customWidth="1"/>
    <col min="1801" max="1801" width="18.7109375" style="177" customWidth="1"/>
    <col min="1802" max="1802" width="19.7109375" style="177" customWidth="1"/>
    <col min="1803" max="1803" width="21.28515625" style="177" customWidth="1"/>
    <col min="1804" max="1804" width="12.5703125" style="177" customWidth="1"/>
    <col min="1805" max="1805" width="7.7109375" style="177" customWidth="1"/>
    <col min="1806" max="1806" width="4.42578125" style="177" customWidth="1"/>
    <col min="1807" max="1807" width="8.140625" style="177" customWidth="1"/>
    <col min="1808" max="1809" width="4" style="177" customWidth="1"/>
    <col min="1810" max="1810" width="0.7109375" style="177" customWidth="1"/>
    <col min="1811" max="1811" width="3.85546875" style="177" customWidth="1"/>
    <col min="1812" max="2048" width="8.85546875" style="177"/>
    <col min="2049" max="2049" width="0.85546875" style="177" customWidth="1"/>
    <col min="2050" max="2050" width="17" style="177" customWidth="1"/>
    <col min="2051" max="2051" width="5.85546875" style="177" customWidth="1"/>
    <col min="2052" max="2052" width="12.7109375" style="177" customWidth="1"/>
    <col min="2053" max="2053" width="9.28515625" style="177" customWidth="1"/>
    <col min="2054" max="2054" width="3.5703125" style="177" customWidth="1"/>
    <col min="2055" max="2055" width="19" style="177" customWidth="1"/>
    <col min="2056" max="2056" width="22.140625" style="177" customWidth="1"/>
    <col min="2057" max="2057" width="18.7109375" style="177" customWidth="1"/>
    <col min="2058" max="2058" width="19.7109375" style="177" customWidth="1"/>
    <col min="2059" max="2059" width="21.28515625" style="177" customWidth="1"/>
    <col min="2060" max="2060" width="12.5703125" style="177" customWidth="1"/>
    <col min="2061" max="2061" width="7.7109375" style="177" customWidth="1"/>
    <col min="2062" max="2062" width="4.42578125" style="177" customWidth="1"/>
    <col min="2063" max="2063" width="8.140625" style="177" customWidth="1"/>
    <col min="2064" max="2065" width="4" style="177" customWidth="1"/>
    <col min="2066" max="2066" width="0.7109375" style="177" customWidth="1"/>
    <col min="2067" max="2067" width="3.85546875" style="177" customWidth="1"/>
    <col min="2068" max="2304" width="8.85546875" style="177"/>
    <col min="2305" max="2305" width="0.85546875" style="177" customWidth="1"/>
    <col min="2306" max="2306" width="17" style="177" customWidth="1"/>
    <col min="2307" max="2307" width="5.85546875" style="177" customWidth="1"/>
    <col min="2308" max="2308" width="12.7109375" style="177" customWidth="1"/>
    <col min="2309" max="2309" width="9.28515625" style="177" customWidth="1"/>
    <col min="2310" max="2310" width="3.5703125" style="177" customWidth="1"/>
    <col min="2311" max="2311" width="19" style="177" customWidth="1"/>
    <col min="2312" max="2312" width="22.140625" style="177" customWidth="1"/>
    <col min="2313" max="2313" width="18.7109375" style="177" customWidth="1"/>
    <col min="2314" max="2314" width="19.7109375" style="177" customWidth="1"/>
    <col min="2315" max="2315" width="21.28515625" style="177" customWidth="1"/>
    <col min="2316" max="2316" width="12.5703125" style="177" customWidth="1"/>
    <col min="2317" max="2317" width="7.7109375" style="177" customWidth="1"/>
    <col min="2318" max="2318" width="4.42578125" style="177" customWidth="1"/>
    <col min="2319" max="2319" width="8.140625" style="177" customWidth="1"/>
    <col min="2320" max="2321" width="4" style="177" customWidth="1"/>
    <col min="2322" max="2322" width="0.7109375" style="177" customWidth="1"/>
    <col min="2323" max="2323" width="3.85546875" style="177" customWidth="1"/>
    <col min="2324" max="2560" width="8.85546875" style="177"/>
    <col min="2561" max="2561" width="0.85546875" style="177" customWidth="1"/>
    <col min="2562" max="2562" width="17" style="177" customWidth="1"/>
    <col min="2563" max="2563" width="5.85546875" style="177" customWidth="1"/>
    <col min="2564" max="2564" width="12.7109375" style="177" customWidth="1"/>
    <col min="2565" max="2565" width="9.28515625" style="177" customWidth="1"/>
    <col min="2566" max="2566" width="3.5703125" style="177" customWidth="1"/>
    <col min="2567" max="2567" width="19" style="177" customWidth="1"/>
    <col min="2568" max="2568" width="22.140625" style="177" customWidth="1"/>
    <col min="2569" max="2569" width="18.7109375" style="177" customWidth="1"/>
    <col min="2570" max="2570" width="19.7109375" style="177" customWidth="1"/>
    <col min="2571" max="2571" width="21.28515625" style="177" customWidth="1"/>
    <col min="2572" max="2572" width="12.5703125" style="177" customWidth="1"/>
    <col min="2573" max="2573" width="7.7109375" style="177" customWidth="1"/>
    <col min="2574" max="2574" width="4.42578125" style="177" customWidth="1"/>
    <col min="2575" max="2575" width="8.140625" style="177" customWidth="1"/>
    <col min="2576" max="2577" width="4" style="177" customWidth="1"/>
    <col min="2578" max="2578" width="0.7109375" style="177" customWidth="1"/>
    <col min="2579" max="2579" width="3.85546875" style="177" customWidth="1"/>
    <col min="2580" max="2816" width="8.85546875" style="177"/>
    <col min="2817" max="2817" width="0.85546875" style="177" customWidth="1"/>
    <col min="2818" max="2818" width="17" style="177" customWidth="1"/>
    <col min="2819" max="2819" width="5.85546875" style="177" customWidth="1"/>
    <col min="2820" max="2820" width="12.7109375" style="177" customWidth="1"/>
    <col min="2821" max="2821" width="9.28515625" style="177" customWidth="1"/>
    <col min="2822" max="2822" width="3.5703125" style="177" customWidth="1"/>
    <col min="2823" max="2823" width="19" style="177" customWidth="1"/>
    <col min="2824" max="2824" width="22.140625" style="177" customWidth="1"/>
    <col min="2825" max="2825" width="18.7109375" style="177" customWidth="1"/>
    <col min="2826" max="2826" width="19.7109375" style="177" customWidth="1"/>
    <col min="2827" max="2827" width="21.28515625" style="177" customWidth="1"/>
    <col min="2828" max="2828" width="12.5703125" style="177" customWidth="1"/>
    <col min="2829" max="2829" width="7.7109375" style="177" customWidth="1"/>
    <col min="2830" max="2830" width="4.42578125" style="177" customWidth="1"/>
    <col min="2831" max="2831" width="8.140625" style="177" customWidth="1"/>
    <col min="2832" max="2833" width="4" style="177" customWidth="1"/>
    <col min="2834" max="2834" width="0.7109375" style="177" customWidth="1"/>
    <col min="2835" max="2835" width="3.85546875" style="177" customWidth="1"/>
    <col min="2836" max="3072" width="8.85546875" style="177"/>
    <col min="3073" max="3073" width="0.85546875" style="177" customWidth="1"/>
    <col min="3074" max="3074" width="17" style="177" customWidth="1"/>
    <col min="3075" max="3075" width="5.85546875" style="177" customWidth="1"/>
    <col min="3076" max="3076" width="12.7109375" style="177" customWidth="1"/>
    <col min="3077" max="3077" width="9.28515625" style="177" customWidth="1"/>
    <col min="3078" max="3078" width="3.5703125" style="177" customWidth="1"/>
    <col min="3079" max="3079" width="19" style="177" customWidth="1"/>
    <col min="3080" max="3080" width="22.140625" style="177" customWidth="1"/>
    <col min="3081" max="3081" width="18.7109375" style="177" customWidth="1"/>
    <col min="3082" max="3082" width="19.7109375" style="177" customWidth="1"/>
    <col min="3083" max="3083" width="21.28515625" style="177" customWidth="1"/>
    <col min="3084" max="3084" width="12.5703125" style="177" customWidth="1"/>
    <col min="3085" max="3085" width="7.7109375" style="177" customWidth="1"/>
    <col min="3086" max="3086" width="4.42578125" style="177" customWidth="1"/>
    <col min="3087" max="3087" width="8.140625" style="177" customWidth="1"/>
    <col min="3088" max="3089" width="4" style="177" customWidth="1"/>
    <col min="3090" max="3090" width="0.7109375" style="177" customWidth="1"/>
    <col min="3091" max="3091" width="3.85546875" style="177" customWidth="1"/>
    <col min="3092" max="3328" width="8.85546875" style="177"/>
    <col min="3329" max="3329" width="0.85546875" style="177" customWidth="1"/>
    <col min="3330" max="3330" width="17" style="177" customWidth="1"/>
    <col min="3331" max="3331" width="5.85546875" style="177" customWidth="1"/>
    <col min="3332" max="3332" width="12.7109375" style="177" customWidth="1"/>
    <col min="3333" max="3333" width="9.28515625" style="177" customWidth="1"/>
    <col min="3334" max="3334" width="3.5703125" style="177" customWidth="1"/>
    <col min="3335" max="3335" width="19" style="177" customWidth="1"/>
    <col min="3336" max="3336" width="22.140625" style="177" customWidth="1"/>
    <col min="3337" max="3337" width="18.7109375" style="177" customWidth="1"/>
    <col min="3338" max="3338" width="19.7109375" style="177" customWidth="1"/>
    <col min="3339" max="3339" width="21.28515625" style="177" customWidth="1"/>
    <col min="3340" max="3340" width="12.5703125" style="177" customWidth="1"/>
    <col min="3341" max="3341" width="7.7109375" style="177" customWidth="1"/>
    <col min="3342" max="3342" width="4.42578125" style="177" customWidth="1"/>
    <col min="3343" max="3343" width="8.140625" style="177" customWidth="1"/>
    <col min="3344" max="3345" width="4" style="177" customWidth="1"/>
    <col min="3346" max="3346" width="0.7109375" style="177" customWidth="1"/>
    <col min="3347" max="3347" width="3.85546875" style="177" customWidth="1"/>
    <col min="3348" max="3584" width="8.85546875" style="177"/>
    <col min="3585" max="3585" width="0.85546875" style="177" customWidth="1"/>
    <col min="3586" max="3586" width="17" style="177" customWidth="1"/>
    <col min="3587" max="3587" width="5.85546875" style="177" customWidth="1"/>
    <col min="3588" max="3588" width="12.7109375" style="177" customWidth="1"/>
    <col min="3589" max="3589" width="9.28515625" style="177" customWidth="1"/>
    <col min="3590" max="3590" width="3.5703125" style="177" customWidth="1"/>
    <col min="3591" max="3591" width="19" style="177" customWidth="1"/>
    <col min="3592" max="3592" width="22.140625" style="177" customWidth="1"/>
    <col min="3593" max="3593" width="18.7109375" style="177" customWidth="1"/>
    <col min="3594" max="3594" width="19.7109375" style="177" customWidth="1"/>
    <col min="3595" max="3595" width="21.28515625" style="177" customWidth="1"/>
    <col min="3596" max="3596" width="12.5703125" style="177" customWidth="1"/>
    <col min="3597" max="3597" width="7.7109375" style="177" customWidth="1"/>
    <col min="3598" max="3598" width="4.42578125" style="177" customWidth="1"/>
    <col min="3599" max="3599" width="8.140625" style="177" customWidth="1"/>
    <col min="3600" max="3601" width="4" style="177" customWidth="1"/>
    <col min="3602" max="3602" width="0.7109375" style="177" customWidth="1"/>
    <col min="3603" max="3603" width="3.85546875" style="177" customWidth="1"/>
    <col min="3604" max="3840" width="8.85546875" style="177"/>
    <col min="3841" max="3841" width="0.85546875" style="177" customWidth="1"/>
    <col min="3842" max="3842" width="17" style="177" customWidth="1"/>
    <col min="3843" max="3843" width="5.85546875" style="177" customWidth="1"/>
    <col min="3844" max="3844" width="12.7109375" style="177" customWidth="1"/>
    <col min="3845" max="3845" width="9.28515625" style="177" customWidth="1"/>
    <col min="3846" max="3846" width="3.5703125" style="177" customWidth="1"/>
    <col min="3847" max="3847" width="19" style="177" customWidth="1"/>
    <col min="3848" max="3848" width="22.140625" style="177" customWidth="1"/>
    <col min="3849" max="3849" width="18.7109375" style="177" customWidth="1"/>
    <col min="3850" max="3850" width="19.7109375" style="177" customWidth="1"/>
    <col min="3851" max="3851" width="21.28515625" style="177" customWidth="1"/>
    <col min="3852" max="3852" width="12.5703125" style="177" customWidth="1"/>
    <col min="3853" max="3853" width="7.7109375" style="177" customWidth="1"/>
    <col min="3854" max="3854" width="4.42578125" style="177" customWidth="1"/>
    <col min="3855" max="3855" width="8.140625" style="177" customWidth="1"/>
    <col min="3856" max="3857" width="4" style="177" customWidth="1"/>
    <col min="3858" max="3858" width="0.7109375" style="177" customWidth="1"/>
    <col min="3859" max="3859" width="3.85546875" style="177" customWidth="1"/>
    <col min="3860" max="4096" width="8.85546875" style="177"/>
    <col min="4097" max="4097" width="0.85546875" style="177" customWidth="1"/>
    <col min="4098" max="4098" width="17" style="177" customWidth="1"/>
    <col min="4099" max="4099" width="5.85546875" style="177" customWidth="1"/>
    <col min="4100" max="4100" width="12.7109375" style="177" customWidth="1"/>
    <col min="4101" max="4101" width="9.28515625" style="177" customWidth="1"/>
    <col min="4102" max="4102" width="3.5703125" style="177" customWidth="1"/>
    <col min="4103" max="4103" width="19" style="177" customWidth="1"/>
    <col min="4104" max="4104" width="22.140625" style="177" customWidth="1"/>
    <col min="4105" max="4105" width="18.7109375" style="177" customWidth="1"/>
    <col min="4106" max="4106" width="19.7109375" style="177" customWidth="1"/>
    <col min="4107" max="4107" width="21.28515625" style="177" customWidth="1"/>
    <col min="4108" max="4108" width="12.5703125" style="177" customWidth="1"/>
    <col min="4109" max="4109" width="7.7109375" style="177" customWidth="1"/>
    <col min="4110" max="4110" width="4.42578125" style="177" customWidth="1"/>
    <col min="4111" max="4111" width="8.140625" style="177" customWidth="1"/>
    <col min="4112" max="4113" width="4" style="177" customWidth="1"/>
    <col min="4114" max="4114" width="0.7109375" style="177" customWidth="1"/>
    <col min="4115" max="4115" width="3.85546875" style="177" customWidth="1"/>
    <col min="4116" max="4352" width="8.85546875" style="177"/>
    <col min="4353" max="4353" width="0.85546875" style="177" customWidth="1"/>
    <col min="4354" max="4354" width="17" style="177" customWidth="1"/>
    <col min="4355" max="4355" width="5.85546875" style="177" customWidth="1"/>
    <col min="4356" max="4356" width="12.7109375" style="177" customWidth="1"/>
    <col min="4357" max="4357" width="9.28515625" style="177" customWidth="1"/>
    <col min="4358" max="4358" width="3.5703125" style="177" customWidth="1"/>
    <col min="4359" max="4359" width="19" style="177" customWidth="1"/>
    <col min="4360" max="4360" width="22.140625" style="177" customWidth="1"/>
    <col min="4361" max="4361" width="18.7109375" style="177" customWidth="1"/>
    <col min="4362" max="4362" width="19.7109375" style="177" customWidth="1"/>
    <col min="4363" max="4363" width="21.28515625" style="177" customWidth="1"/>
    <col min="4364" max="4364" width="12.5703125" style="177" customWidth="1"/>
    <col min="4365" max="4365" width="7.7109375" style="177" customWidth="1"/>
    <col min="4366" max="4366" width="4.42578125" style="177" customWidth="1"/>
    <col min="4367" max="4367" width="8.140625" style="177" customWidth="1"/>
    <col min="4368" max="4369" width="4" style="177" customWidth="1"/>
    <col min="4370" max="4370" width="0.7109375" style="177" customWidth="1"/>
    <col min="4371" max="4371" width="3.85546875" style="177" customWidth="1"/>
    <col min="4372" max="4608" width="8.85546875" style="177"/>
    <col min="4609" max="4609" width="0.85546875" style="177" customWidth="1"/>
    <col min="4610" max="4610" width="17" style="177" customWidth="1"/>
    <col min="4611" max="4611" width="5.85546875" style="177" customWidth="1"/>
    <col min="4612" max="4612" width="12.7109375" style="177" customWidth="1"/>
    <col min="4613" max="4613" width="9.28515625" style="177" customWidth="1"/>
    <col min="4614" max="4614" width="3.5703125" style="177" customWidth="1"/>
    <col min="4615" max="4615" width="19" style="177" customWidth="1"/>
    <col min="4616" max="4616" width="22.140625" style="177" customWidth="1"/>
    <col min="4617" max="4617" width="18.7109375" style="177" customWidth="1"/>
    <col min="4618" max="4618" width="19.7109375" style="177" customWidth="1"/>
    <col min="4619" max="4619" width="21.28515625" style="177" customWidth="1"/>
    <col min="4620" max="4620" width="12.5703125" style="177" customWidth="1"/>
    <col min="4621" max="4621" width="7.7109375" style="177" customWidth="1"/>
    <col min="4622" max="4622" width="4.42578125" style="177" customWidth="1"/>
    <col min="4623" max="4623" width="8.140625" style="177" customWidth="1"/>
    <col min="4624" max="4625" width="4" style="177" customWidth="1"/>
    <col min="4626" max="4626" width="0.7109375" style="177" customWidth="1"/>
    <col min="4627" max="4627" width="3.85546875" style="177" customWidth="1"/>
    <col min="4628" max="4864" width="8.85546875" style="177"/>
    <col min="4865" max="4865" width="0.85546875" style="177" customWidth="1"/>
    <col min="4866" max="4866" width="17" style="177" customWidth="1"/>
    <col min="4867" max="4867" width="5.85546875" style="177" customWidth="1"/>
    <col min="4868" max="4868" width="12.7109375" style="177" customWidth="1"/>
    <col min="4869" max="4869" width="9.28515625" style="177" customWidth="1"/>
    <col min="4870" max="4870" width="3.5703125" style="177" customWidth="1"/>
    <col min="4871" max="4871" width="19" style="177" customWidth="1"/>
    <col min="4872" max="4872" width="22.140625" style="177" customWidth="1"/>
    <col min="4873" max="4873" width="18.7109375" style="177" customWidth="1"/>
    <col min="4874" max="4874" width="19.7109375" style="177" customWidth="1"/>
    <col min="4875" max="4875" width="21.28515625" style="177" customWidth="1"/>
    <col min="4876" max="4876" width="12.5703125" style="177" customWidth="1"/>
    <col min="4877" max="4877" width="7.7109375" style="177" customWidth="1"/>
    <col min="4878" max="4878" width="4.42578125" style="177" customWidth="1"/>
    <col min="4879" max="4879" width="8.140625" style="177" customWidth="1"/>
    <col min="4880" max="4881" width="4" style="177" customWidth="1"/>
    <col min="4882" max="4882" width="0.7109375" style="177" customWidth="1"/>
    <col min="4883" max="4883" width="3.85546875" style="177" customWidth="1"/>
    <col min="4884" max="5120" width="8.85546875" style="177"/>
    <col min="5121" max="5121" width="0.85546875" style="177" customWidth="1"/>
    <col min="5122" max="5122" width="17" style="177" customWidth="1"/>
    <col min="5123" max="5123" width="5.85546875" style="177" customWidth="1"/>
    <col min="5124" max="5124" width="12.7109375" style="177" customWidth="1"/>
    <col min="5125" max="5125" width="9.28515625" style="177" customWidth="1"/>
    <col min="5126" max="5126" width="3.5703125" style="177" customWidth="1"/>
    <col min="5127" max="5127" width="19" style="177" customWidth="1"/>
    <col min="5128" max="5128" width="22.140625" style="177" customWidth="1"/>
    <col min="5129" max="5129" width="18.7109375" style="177" customWidth="1"/>
    <col min="5130" max="5130" width="19.7109375" style="177" customWidth="1"/>
    <col min="5131" max="5131" width="21.28515625" style="177" customWidth="1"/>
    <col min="5132" max="5132" width="12.5703125" style="177" customWidth="1"/>
    <col min="5133" max="5133" width="7.7109375" style="177" customWidth="1"/>
    <col min="5134" max="5134" width="4.42578125" style="177" customWidth="1"/>
    <col min="5135" max="5135" width="8.140625" style="177" customWidth="1"/>
    <col min="5136" max="5137" width="4" style="177" customWidth="1"/>
    <col min="5138" max="5138" width="0.7109375" style="177" customWidth="1"/>
    <col min="5139" max="5139" width="3.85546875" style="177" customWidth="1"/>
    <col min="5140" max="5376" width="8.85546875" style="177"/>
    <col min="5377" max="5377" width="0.85546875" style="177" customWidth="1"/>
    <col min="5378" max="5378" width="17" style="177" customWidth="1"/>
    <col min="5379" max="5379" width="5.85546875" style="177" customWidth="1"/>
    <col min="5380" max="5380" width="12.7109375" style="177" customWidth="1"/>
    <col min="5381" max="5381" width="9.28515625" style="177" customWidth="1"/>
    <col min="5382" max="5382" width="3.5703125" style="177" customWidth="1"/>
    <col min="5383" max="5383" width="19" style="177" customWidth="1"/>
    <col min="5384" max="5384" width="22.140625" style="177" customWidth="1"/>
    <col min="5385" max="5385" width="18.7109375" style="177" customWidth="1"/>
    <col min="5386" max="5386" width="19.7109375" style="177" customWidth="1"/>
    <col min="5387" max="5387" width="21.28515625" style="177" customWidth="1"/>
    <col min="5388" max="5388" width="12.5703125" style="177" customWidth="1"/>
    <col min="5389" max="5389" width="7.7109375" style="177" customWidth="1"/>
    <col min="5390" max="5390" width="4.42578125" style="177" customWidth="1"/>
    <col min="5391" max="5391" width="8.140625" style="177" customWidth="1"/>
    <col min="5392" max="5393" width="4" style="177" customWidth="1"/>
    <col min="5394" max="5394" width="0.7109375" style="177" customWidth="1"/>
    <col min="5395" max="5395" width="3.85546875" style="177" customWidth="1"/>
    <col min="5396" max="5632" width="8.85546875" style="177"/>
    <col min="5633" max="5633" width="0.85546875" style="177" customWidth="1"/>
    <col min="5634" max="5634" width="17" style="177" customWidth="1"/>
    <col min="5635" max="5635" width="5.85546875" style="177" customWidth="1"/>
    <col min="5636" max="5636" width="12.7109375" style="177" customWidth="1"/>
    <col min="5637" max="5637" width="9.28515625" style="177" customWidth="1"/>
    <col min="5638" max="5638" width="3.5703125" style="177" customWidth="1"/>
    <col min="5639" max="5639" width="19" style="177" customWidth="1"/>
    <col min="5640" max="5640" width="22.140625" style="177" customWidth="1"/>
    <col min="5641" max="5641" width="18.7109375" style="177" customWidth="1"/>
    <col min="5642" max="5642" width="19.7109375" style="177" customWidth="1"/>
    <col min="5643" max="5643" width="21.28515625" style="177" customWidth="1"/>
    <col min="5644" max="5644" width="12.5703125" style="177" customWidth="1"/>
    <col min="5645" max="5645" width="7.7109375" style="177" customWidth="1"/>
    <col min="5646" max="5646" width="4.42578125" style="177" customWidth="1"/>
    <col min="5647" max="5647" width="8.140625" style="177" customWidth="1"/>
    <col min="5648" max="5649" width="4" style="177" customWidth="1"/>
    <col min="5650" max="5650" width="0.7109375" style="177" customWidth="1"/>
    <col min="5651" max="5651" width="3.85546875" style="177" customWidth="1"/>
    <col min="5652" max="5888" width="8.85546875" style="177"/>
    <col min="5889" max="5889" width="0.85546875" style="177" customWidth="1"/>
    <col min="5890" max="5890" width="17" style="177" customWidth="1"/>
    <col min="5891" max="5891" width="5.85546875" style="177" customWidth="1"/>
    <col min="5892" max="5892" width="12.7109375" style="177" customWidth="1"/>
    <col min="5893" max="5893" width="9.28515625" style="177" customWidth="1"/>
    <col min="5894" max="5894" width="3.5703125" style="177" customWidth="1"/>
    <col min="5895" max="5895" width="19" style="177" customWidth="1"/>
    <col min="5896" max="5896" width="22.140625" style="177" customWidth="1"/>
    <col min="5897" max="5897" width="18.7109375" style="177" customWidth="1"/>
    <col min="5898" max="5898" width="19.7109375" style="177" customWidth="1"/>
    <col min="5899" max="5899" width="21.28515625" style="177" customWidth="1"/>
    <col min="5900" max="5900" width="12.5703125" style="177" customWidth="1"/>
    <col min="5901" max="5901" width="7.7109375" style="177" customWidth="1"/>
    <col min="5902" max="5902" width="4.42578125" style="177" customWidth="1"/>
    <col min="5903" max="5903" width="8.140625" style="177" customWidth="1"/>
    <col min="5904" max="5905" width="4" style="177" customWidth="1"/>
    <col min="5906" max="5906" width="0.7109375" style="177" customWidth="1"/>
    <col min="5907" max="5907" width="3.85546875" style="177" customWidth="1"/>
    <col min="5908" max="6144" width="8.85546875" style="177"/>
    <col min="6145" max="6145" width="0.85546875" style="177" customWidth="1"/>
    <col min="6146" max="6146" width="17" style="177" customWidth="1"/>
    <col min="6147" max="6147" width="5.85546875" style="177" customWidth="1"/>
    <col min="6148" max="6148" width="12.7109375" style="177" customWidth="1"/>
    <col min="6149" max="6149" width="9.28515625" style="177" customWidth="1"/>
    <col min="6150" max="6150" width="3.5703125" style="177" customWidth="1"/>
    <col min="6151" max="6151" width="19" style="177" customWidth="1"/>
    <col min="6152" max="6152" width="22.140625" style="177" customWidth="1"/>
    <col min="6153" max="6153" width="18.7109375" style="177" customWidth="1"/>
    <col min="6154" max="6154" width="19.7109375" style="177" customWidth="1"/>
    <col min="6155" max="6155" width="21.28515625" style="177" customWidth="1"/>
    <col min="6156" max="6156" width="12.5703125" style="177" customWidth="1"/>
    <col min="6157" max="6157" width="7.7109375" style="177" customWidth="1"/>
    <col min="6158" max="6158" width="4.42578125" style="177" customWidth="1"/>
    <col min="6159" max="6159" width="8.140625" style="177" customWidth="1"/>
    <col min="6160" max="6161" width="4" style="177" customWidth="1"/>
    <col min="6162" max="6162" width="0.7109375" style="177" customWidth="1"/>
    <col min="6163" max="6163" width="3.85546875" style="177" customWidth="1"/>
    <col min="6164" max="6400" width="8.85546875" style="177"/>
    <col min="6401" max="6401" width="0.85546875" style="177" customWidth="1"/>
    <col min="6402" max="6402" width="17" style="177" customWidth="1"/>
    <col min="6403" max="6403" width="5.85546875" style="177" customWidth="1"/>
    <col min="6404" max="6404" width="12.7109375" style="177" customWidth="1"/>
    <col min="6405" max="6405" width="9.28515625" style="177" customWidth="1"/>
    <col min="6406" max="6406" width="3.5703125" style="177" customWidth="1"/>
    <col min="6407" max="6407" width="19" style="177" customWidth="1"/>
    <col min="6408" max="6408" width="22.140625" style="177" customWidth="1"/>
    <col min="6409" max="6409" width="18.7109375" style="177" customWidth="1"/>
    <col min="6410" max="6410" width="19.7109375" style="177" customWidth="1"/>
    <col min="6411" max="6411" width="21.28515625" style="177" customWidth="1"/>
    <col min="6412" max="6412" width="12.5703125" style="177" customWidth="1"/>
    <col min="6413" max="6413" width="7.7109375" style="177" customWidth="1"/>
    <col min="6414" max="6414" width="4.42578125" style="177" customWidth="1"/>
    <col min="6415" max="6415" width="8.140625" style="177" customWidth="1"/>
    <col min="6416" max="6417" width="4" style="177" customWidth="1"/>
    <col min="6418" max="6418" width="0.7109375" style="177" customWidth="1"/>
    <col min="6419" max="6419" width="3.85546875" style="177" customWidth="1"/>
    <col min="6420" max="6656" width="8.85546875" style="177"/>
    <col min="6657" max="6657" width="0.85546875" style="177" customWidth="1"/>
    <col min="6658" max="6658" width="17" style="177" customWidth="1"/>
    <col min="6659" max="6659" width="5.85546875" style="177" customWidth="1"/>
    <col min="6660" max="6660" width="12.7109375" style="177" customWidth="1"/>
    <col min="6661" max="6661" width="9.28515625" style="177" customWidth="1"/>
    <col min="6662" max="6662" width="3.5703125" style="177" customWidth="1"/>
    <col min="6663" max="6663" width="19" style="177" customWidth="1"/>
    <col min="6664" max="6664" width="22.140625" style="177" customWidth="1"/>
    <col min="6665" max="6665" width="18.7109375" style="177" customWidth="1"/>
    <col min="6666" max="6666" width="19.7109375" style="177" customWidth="1"/>
    <col min="6667" max="6667" width="21.28515625" style="177" customWidth="1"/>
    <col min="6668" max="6668" width="12.5703125" style="177" customWidth="1"/>
    <col min="6669" max="6669" width="7.7109375" style="177" customWidth="1"/>
    <col min="6670" max="6670" width="4.42578125" style="177" customWidth="1"/>
    <col min="6671" max="6671" width="8.140625" style="177" customWidth="1"/>
    <col min="6672" max="6673" width="4" style="177" customWidth="1"/>
    <col min="6674" max="6674" width="0.7109375" style="177" customWidth="1"/>
    <col min="6675" max="6675" width="3.85546875" style="177" customWidth="1"/>
    <col min="6676" max="6912" width="8.85546875" style="177"/>
    <col min="6913" max="6913" width="0.85546875" style="177" customWidth="1"/>
    <col min="6914" max="6914" width="17" style="177" customWidth="1"/>
    <col min="6915" max="6915" width="5.85546875" style="177" customWidth="1"/>
    <col min="6916" max="6916" width="12.7109375" style="177" customWidth="1"/>
    <col min="6917" max="6917" width="9.28515625" style="177" customWidth="1"/>
    <col min="6918" max="6918" width="3.5703125" style="177" customWidth="1"/>
    <col min="6919" max="6919" width="19" style="177" customWidth="1"/>
    <col min="6920" max="6920" width="22.140625" style="177" customWidth="1"/>
    <col min="6921" max="6921" width="18.7109375" style="177" customWidth="1"/>
    <col min="6922" max="6922" width="19.7109375" style="177" customWidth="1"/>
    <col min="6923" max="6923" width="21.28515625" style="177" customWidth="1"/>
    <col min="6924" max="6924" width="12.5703125" style="177" customWidth="1"/>
    <col min="6925" max="6925" width="7.7109375" style="177" customWidth="1"/>
    <col min="6926" max="6926" width="4.42578125" style="177" customWidth="1"/>
    <col min="6927" max="6927" width="8.140625" style="177" customWidth="1"/>
    <col min="6928" max="6929" width="4" style="177" customWidth="1"/>
    <col min="6930" max="6930" width="0.7109375" style="177" customWidth="1"/>
    <col min="6931" max="6931" width="3.85546875" style="177" customWidth="1"/>
    <col min="6932" max="7168" width="8.85546875" style="177"/>
    <col min="7169" max="7169" width="0.85546875" style="177" customWidth="1"/>
    <col min="7170" max="7170" width="17" style="177" customWidth="1"/>
    <col min="7171" max="7171" width="5.85546875" style="177" customWidth="1"/>
    <col min="7172" max="7172" width="12.7109375" style="177" customWidth="1"/>
    <col min="7173" max="7173" width="9.28515625" style="177" customWidth="1"/>
    <col min="7174" max="7174" width="3.5703125" style="177" customWidth="1"/>
    <col min="7175" max="7175" width="19" style="177" customWidth="1"/>
    <col min="7176" max="7176" width="22.140625" style="177" customWidth="1"/>
    <col min="7177" max="7177" width="18.7109375" style="177" customWidth="1"/>
    <col min="7178" max="7178" width="19.7109375" style="177" customWidth="1"/>
    <col min="7179" max="7179" width="21.28515625" style="177" customWidth="1"/>
    <col min="7180" max="7180" width="12.5703125" style="177" customWidth="1"/>
    <col min="7181" max="7181" width="7.7109375" style="177" customWidth="1"/>
    <col min="7182" max="7182" width="4.42578125" style="177" customWidth="1"/>
    <col min="7183" max="7183" width="8.140625" style="177" customWidth="1"/>
    <col min="7184" max="7185" width="4" style="177" customWidth="1"/>
    <col min="7186" max="7186" width="0.7109375" style="177" customWidth="1"/>
    <col min="7187" max="7187" width="3.85546875" style="177" customWidth="1"/>
    <col min="7188" max="7424" width="8.85546875" style="177"/>
    <col min="7425" max="7425" width="0.85546875" style="177" customWidth="1"/>
    <col min="7426" max="7426" width="17" style="177" customWidth="1"/>
    <col min="7427" max="7427" width="5.85546875" style="177" customWidth="1"/>
    <col min="7428" max="7428" width="12.7109375" style="177" customWidth="1"/>
    <col min="7429" max="7429" width="9.28515625" style="177" customWidth="1"/>
    <col min="7430" max="7430" width="3.5703125" style="177" customWidth="1"/>
    <col min="7431" max="7431" width="19" style="177" customWidth="1"/>
    <col min="7432" max="7432" width="22.140625" style="177" customWidth="1"/>
    <col min="7433" max="7433" width="18.7109375" style="177" customWidth="1"/>
    <col min="7434" max="7434" width="19.7109375" style="177" customWidth="1"/>
    <col min="7435" max="7435" width="21.28515625" style="177" customWidth="1"/>
    <col min="7436" max="7436" width="12.5703125" style="177" customWidth="1"/>
    <col min="7437" max="7437" width="7.7109375" style="177" customWidth="1"/>
    <col min="7438" max="7438" width="4.42578125" style="177" customWidth="1"/>
    <col min="7439" max="7439" width="8.140625" style="177" customWidth="1"/>
    <col min="7440" max="7441" width="4" style="177" customWidth="1"/>
    <col min="7442" max="7442" width="0.7109375" style="177" customWidth="1"/>
    <col min="7443" max="7443" width="3.85546875" style="177" customWidth="1"/>
    <col min="7444" max="7680" width="8.85546875" style="177"/>
    <col min="7681" max="7681" width="0.85546875" style="177" customWidth="1"/>
    <col min="7682" max="7682" width="17" style="177" customWidth="1"/>
    <col min="7683" max="7683" width="5.85546875" style="177" customWidth="1"/>
    <col min="7684" max="7684" width="12.7109375" style="177" customWidth="1"/>
    <col min="7685" max="7685" width="9.28515625" style="177" customWidth="1"/>
    <col min="7686" max="7686" width="3.5703125" style="177" customWidth="1"/>
    <col min="7687" max="7687" width="19" style="177" customWidth="1"/>
    <col min="7688" max="7688" width="22.140625" style="177" customWidth="1"/>
    <col min="7689" max="7689" width="18.7109375" style="177" customWidth="1"/>
    <col min="7690" max="7690" width="19.7109375" style="177" customWidth="1"/>
    <col min="7691" max="7691" width="21.28515625" style="177" customWidth="1"/>
    <col min="7692" max="7692" width="12.5703125" style="177" customWidth="1"/>
    <col min="7693" max="7693" width="7.7109375" style="177" customWidth="1"/>
    <col min="7694" max="7694" width="4.42578125" style="177" customWidth="1"/>
    <col min="7695" max="7695" width="8.140625" style="177" customWidth="1"/>
    <col min="7696" max="7697" width="4" style="177" customWidth="1"/>
    <col min="7698" max="7698" width="0.7109375" style="177" customWidth="1"/>
    <col min="7699" max="7699" width="3.85546875" style="177" customWidth="1"/>
    <col min="7700" max="7936" width="8.85546875" style="177"/>
    <col min="7937" max="7937" width="0.85546875" style="177" customWidth="1"/>
    <col min="7938" max="7938" width="17" style="177" customWidth="1"/>
    <col min="7939" max="7939" width="5.85546875" style="177" customWidth="1"/>
    <col min="7940" max="7940" width="12.7109375" style="177" customWidth="1"/>
    <col min="7941" max="7941" width="9.28515625" style="177" customWidth="1"/>
    <col min="7942" max="7942" width="3.5703125" style="177" customWidth="1"/>
    <col min="7943" max="7943" width="19" style="177" customWidth="1"/>
    <col min="7944" max="7944" width="22.140625" style="177" customWidth="1"/>
    <col min="7945" max="7945" width="18.7109375" style="177" customWidth="1"/>
    <col min="7946" max="7946" width="19.7109375" style="177" customWidth="1"/>
    <col min="7947" max="7947" width="21.28515625" style="177" customWidth="1"/>
    <col min="7948" max="7948" width="12.5703125" style="177" customWidth="1"/>
    <col min="7949" max="7949" width="7.7109375" style="177" customWidth="1"/>
    <col min="7950" max="7950" width="4.42578125" style="177" customWidth="1"/>
    <col min="7951" max="7951" width="8.140625" style="177" customWidth="1"/>
    <col min="7952" max="7953" width="4" style="177" customWidth="1"/>
    <col min="7954" max="7954" width="0.7109375" style="177" customWidth="1"/>
    <col min="7955" max="7955" width="3.85546875" style="177" customWidth="1"/>
    <col min="7956" max="8192" width="8.85546875" style="177"/>
    <col min="8193" max="8193" width="0.85546875" style="177" customWidth="1"/>
    <col min="8194" max="8194" width="17" style="177" customWidth="1"/>
    <col min="8195" max="8195" width="5.85546875" style="177" customWidth="1"/>
    <col min="8196" max="8196" width="12.7109375" style="177" customWidth="1"/>
    <col min="8197" max="8197" width="9.28515625" style="177" customWidth="1"/>
    <col min="8198" max="8198" width="3.5703125" style="177" customWidth="1"/>
    <col min="8199" max="8199" width="19" style="177" customWidth="1"/>
    <col min="8200" max="8200" width="22.140625" style="177" customWidth="1"/>
    <col min="8201" max="8201" width="18.7109375" style="177" customWidth="1"/>
    <col min="8202" max="8202" width="19.7109375" style="177" customWidth="1"/>
    <col min="8203" max="8203" width="21.28515625" style="177" customWidth="1"/>
    <col min="8204" max="8204" width="12.5703125" style="177" customWidth="1"/>
    <col min="8205" max="8205" width="7.7109375" style="177" customWidth="1"/>
    <col min="8206" max="8206" width="4.42578125" style="177" customWidth="1"/>
    <col min="8207" max="8207" width="8.140625" style="177" customWidth="1"/>
    <col min="8208" max="8209" width="4" style="177" customWidth="1"/>
    <col min="8210" max="8210" width="0.7109375" style="177" customWidth="1"/>
    <col min="8211" max="8211" width="3.85546875" style="177" customWidth="1"/>
    <col min="8212" max="8448" width="8.85546875" style="177"/>
    <col min="8449" max="8449" width="0.85546875" style="177" customWidth="1"/>
    <col min="8450" max="8450" width="17" style="177" customWidth="1"/>
    <col min="8451" max="8451" width="5.85546875" style="177" customWidth="1"/>
    <col min="8452" max="8452" width="12.7109375" style="177" customWidth="1"/>
    <col min="8453" max="8453" width="9.28515625" style="177" customWidth="1"/>
    <col min="8454" max="8454" width="3.5703125" style="177" customWidth="1"/>
    <col min="8455" max="8455" width="19" style="177" customWidth="1"/>
    <col min="8456" max="8456" width="22.140625" style="177" customWidth="1"/>
    <col min="8457" max="8457" width="18.7109375" style="177" customWidth="1"/>
    <col min="8458" max="8458" width="19.7109375" style="177" customWidth="1"/>
    <col min="8459" max="8459" width="21.28515625" style="177" customWidth="1"/>
    <col min="8460" max="8460" width="12.5703125" style="177" customWidth="1"/>
    <col min="8461" max="8461" width="7.7109375" style="177" customWidth="1"/>
    <col min="8462" max="8462" width="4.42578125" style="177" customWidth="1"/>
    <col min="8463" max="8463" width="8.140625" style="177" customWidth="1"/>
    <col min="8464" max="8465" width="4" style="177" customWidth="1"/>
    <col min="8466" max="8466" width="0.7109375" style="177" customWidth="1"/>
    <col min="8467" max="8467" width="3.85546875" style="177" customWidth="1"/>
    <col min="8468" max="8704" width="8.85546875" style="177"/>
    <col min="8705" max="8705" width="0.85546875" style="177" customWidth="1"/>
    <col min="8706" max="8706" width="17" style="177" customWidth="1"/>
    <col min="8707" max="8707" width="5.85546875" style="177" customWidth="1"/>
    <col min="8708" max="8708" width="12.7109375" style="177" customWidth="1"/>
    <col min="8709" max="8709" width="9.28515625" style="177" customWidth="1"/>
    <col min="8710" max="8710" width="3.5703125" style="177" customWidth="1"/>
    <col min="8711" max="8711" width="19" style="177" customWidth="1"/>
    <col min="8712" max="8712" width="22.140625" style="177" customWidth="1"/>
    <col min="8713" max="8713" width="18.7109375" style="177" customWidth="1"/>
    <col min="8714" max="8714" width="19.7109375" style="177" customWidth="1"/>
    <col min="8715" max="8715" width="21.28515625" style="177" customWidth="1"/>
    <col min="8716" max="8716" width="12.5703125" style="177" customWidth="1"/>
    <col min="8717" max="8717" width="7.7109375" style="177" customWidth="1"/>
    <col min="8718" max="8718" width="4.42578125" style="177" customWidth="1"/>
    <col min="8719" max="8719" width="8.140625" style="177" customWidth="1"/>
    <col min="8720" max="8721" width="4" style="177" customWidth="1"/>
    <col min="8722" max="8722" width="0.7109375" style="177" customWidth="1"/>
    <col min="8723" max="8723" width="3.85546875" style="177" customWidth="1"/>
    <col min="8724" max="8960" width="8.85546875" style="177"/>
    <col min="8961" max="8961" width="0.85546875" style="177" customWidth="1"/>
    <col min="8962" max="8962" width="17" style="177" customWidth="1"/>
    <col min="8963" max="8963" width="5.85546875" style="177" customWidth="1"/>
    <col min="8964" max="8964" width="12.7109375" style="177" customWidth="1"/>
    <col min="8965" max="8965" width="9.28515625" style="177" customWidth="1"/>
    <col min="8966" max="8966" width="3.5703125" style="177" customWidth="1"/>
    <col min="8967" max="8967" width="19" style="177" customWidth="1"/>
    <col min="8968" max="8968" width="22.140625" style="177" customWidth="1"/>
    <col min="8969" max="8969" width="18.7109375" style="177" customWidth="1"/>
    <col min="8970" max="8970" width="19.7109375" style="177" customWidth="1"/>
    <col min="8971" max="8971" width="21.28515625" style="177" customWidth="1"/>
    <col min="8972" max="8972" width="12.5703125" style="177" customWidth="1"/>
    <col min="8973" max="8973" width="7.7109375" style="177" customWidth="1"/>
    <col min="8974" max="8974" width="4.42578125" style="177" customWidth="1"/>
    <col min="8975" max="8975" width="8.140625" style="177" customWidth="1"/>
    <col min="8976" max="8977" width="4" style="177" customWidth="1"/>
    <col min="8978" max="8978" width="0.7109375" style="177" customWidth="1"/>
    <col min="8979" max="8979" width="3.85546875" style="177" customWidth="1"/>
    <col min="8980" max="9216" width="8.85546875" style="177"/>
    <col min="9217" max="9217" width="0.85546875" style="177" customWidth="1"/>
    <col min="9218" max="9218" width="17" style="177" customWidth="1"/>
    <col min="9219" max="9219" width="5.85546875" style="177" customWidth="1"/>
    <col min="9220" max="9220" width="12.7109375" style="177" customWidth="1"/>
    <col min="9221" max="9221" width="9.28515625" style="177" customWidth="1"/>
    <col min="9222" max="9222" width="3.5703125" style="177" customWidth="1"/>
    <col min="9223" max="9223" width="19" style="177" customWidth="1"/>
    <col min="9224" max="9224" width="22.140625" style="177" customWidth="1"/>
    <col min="9225" max="9225" width="18.7109375" style="177" customWidth="1"/>
    <col min="9226" max="9226" width="19.7109375" style="177" customWidth="1"/>
    <col min="9227" max="9227" width="21.28515625" style="177" customWidth="1"/>
    <col min="9228" max="9228" width="12.5703125" style="177" customWidth="1"/>
    <col min="9229" max="9229" width="7.7109375" style="177" customWidth="1"/>
    <col min="9230" max="9230" width="4.42578125" style="177" customWidth="1"/>
    <col min="9231" max="9231" width="8.140625" style="177" customWidth="1"/>
    <col min="9232" max="9233" width="4" style="177" customWidth="1"/>
    <col min="9234" max="9234" width="0.7109375" style="177" customWidth="1"/>
    <col min="9235" max="9235" width="3.85546875" style="177" customWidth="1"/>
    <col min="9236" max="9472" width="8.85546875" style="177"/>
    <col min="9473" max="9473" width="0.85546875" style="177" customWidth="1"/>
    <col min="9474" max="9474" width="17" style="177" customWidth="1"/>
    <col min="9475" max="9475" width="5.85546875" style="177" customWidth="1"/>
    <col min="9476" max="9476" width="12.7109375" style="177" customWidth="1"/>
    <col min="9477" max="9477" width="9.28515625" style="177" customWidth="1"/>
    <col min="9478" max="9478" width="3.5703125" style="177" customWidth="1"/>
    <col min="9479" max="9479" width="19" style="177" customWidth="1"/>
    <col min="9480" max="9480" width="22.140625" style="177" customWidth="1"/>
    <col min="9481" max="9481" width="18.7109375" style="177" customWidth="1"/>
    <col min="9482" max="9482" width="19.7109375" style="177" customWidth="1"/>
    <col min="9483" max="9483" width="21.28515625" style="177" customWidth="1"/>
    <col min="9484" max="9484" width="12.5703125" style="177" customWidth="1"/>
    <col min="9485" max="9485" width="7.7109375" style="177" customWidth="1"/>
    <col min="9486" max="9486" width="4.42578125" style="177" customWidth="1"/>
    <col min="9487" max="9487" width="8.140625" style="177" customWidth="1"/>
    <col min="9488" max="9489" width="4" style="177" customWidth="1"/>
    <col min="9490" max="9490" width="0.7109375" style="177" customWidth="1"/>
    <col min="9491" max="9491" width="3.85546875" style="177" customWidth="1"/>
    <col min="9492" max="9728" width="8.85546875" style="177"/>
    <col min="9729" max="9729" width="0.85546875" style="177" customWidth="1"/>
    <col min="9730" max="9730" width="17" style="177" customWidth="1"/>
    <col min="9731" max="9731" width="5.85546875" style="177" customWidth="1"/>
    <col min="9732" max="9732" width="12.7109375" style="177" customWidth="1"/>
    <col min="9733" max="9733" width="9.28515625" style="177" customWidth="1"/>
    <col min="9734" max="9734" width="3.5703125" style="177" customWidth="1"/>
    <col min="9735" max="9735" width="19" style="177" customWidth="1"/>
    <col min="9736" max="9736" width="22.140625" style="177" customWidth="1"/>
    <col min="9737" max="9737" width="18.7109375" style="177" customWidth="1"/>
    <col min="9738" max="9738" width="19.7109375" style="177" customWidth="1"/>
    <col min="9739" max="9739" width="21.28515625" style="177" customWidth="1"/>
    <col min="9740" max="9740" width="12.5703125" style="177" customWidth="1"/>
    <col min="9741" max="9741" width="7.7109375" style="177" customWidth="1"/>
    <col min="9742" max="9742" width="4.42578125" style="177" customWidth="1"/>
    <col min="9743" max="9743" width="8.140625" style="177" customWidth="1"/>
    <col min="9744" max="9745" width="4" style="177" customWidth="1"/>
    <col min="9746" max="9746" width="0.7109375" style="177" customWidth="1"/>
    <col min="9747" max="9747" width="3.85546875" style="177" customWidth="1"/>
    <col min="9748" max="9984" width="8.85546875" style="177"/>
    <col min="9985" max="9985" width="0.85546875" style="177" customWidth="1"/>
    <col min="9986" max="9986" width="17" style="177" customWidth="1"/>
    <col min="9987" max="9987" width="5.85546875" style="177" customWidth="1"/>
    <col min="9988" max="9988" width="12.7109375" style="177" customWidth="1"/>
    <col min="9989" max="9989" width="9.28515625" style="177" customWidth="1"/>
    <col min="9990" max="9990" width="3.5703125" style="177" customWidth="1"/>
    <col min="9991" max="9991" width="19" style="177" customWidth="1"/>
    <col min="9992" max="9992" width="22.140625" style="177" customWidth="1"/>
    <col min="9993" max="9993" width="18.7109375" style="177" customWidth="1"/>
    <col min="9994" max="9994" width="19.7109375" style="177" customWidth="1"/>
    <col min="9995" max="9995" width="21.28515625" style="177" customWidth="1"/>
    <col min="9996" max="9996" width="12.5703125" style="177" customWidth="1"/>
    <col min="9997" max="9997" width="7.7109375" style="177" customWidth="1"/>
    <col min="9998" max="9998" width="4.42578125" style="177" customWidth="1"/>
    <col min="9999" max="9999" width="8.140625" style="177" customWidth="1"/>
    <col min="10000" max="10001" width="4" style="177" customWidth="1"/>
    <col min="10002" max="10002" width="0.7109375" style="177" customWidth="1"/>
    <col min="10003" max="10003" width="3.85546875" style="177" customWidth="1"/>
    <col min="10004" max="10240" width="8.85546875" style="177"/>
    <col min="10241" max="10241" width="0.85546875" style="177" customWidth="1"/>
    <col min="10242" max="10242" width="17" style="177" customWidth="1"/>
    <col min="10243" max="10243" width="5.85546875" style="177" customWidth="1"/>
    <col min="10244" max="10244" width="12.7109375" style="177" customWidth="1"/>
    <col min="10245" max="10245" width="9.28515625" style="177" customWidth="1"/>
    <col min="10246" max="10246" width="3.5703125" style="177" customWidth="1"/>
    <col min="10247" max="10247" width="19" style="177" customWidth="1"/>
    <col min="10248" max="10248" width="22.140625" style="177" customWidth="1"/>
    <col min="10249" max="10249" width="18.7109375" style="177" customWidth="1"/>
    <col min="10250" max="10250" width="19.7109375" style="177" customWidth="1"/>
    <col min="10251" max="10251" width="21.28515625" style="177" customWidth="1"/>
    <col min="10252" max="10252" width="12.5703125" style="177" customWidth="1"/>
    <col min="10253" max="10253" width="7.7109375" style="177" customWidth="1"/>
    <col min="10254" max="10254" width="4.42578125" style="177" customWidth="1"/>
    <col min="10255" max="10255" width="8.140625" style="177" customWidth="1"/>
    <col min="10256" max="10257" width="4" style="177" customWidth="1"/>
    <col min="10258" max="10258" width="0.7109375" style="177" customWidth="1"/>
    <col min="10259" max="10259" width="3.85546875" style="177" customWidth="1"/>
    <col min="10260" max="10496" width="8.85546875" style="177"/>
    <col min="10497" max="10497" width="0.85546875" style="177" customWidth="1"/>
    <col min="10498" max="10498" width="17" style="177" customWidth="1"/>
    <col min="10499" max="10499" width="5.85546875" style="177" customWidth="1"/>
    <col min="10500" max="10500" width="12.7109375" style="177" customWidth="1"/>
    <col min="10501" max="10501" width="9.28515625" style="177" customWidth="1"/>
    <col min="10502" max="10502" width="3.5703125" style="177" customWidth="1"/>
    <col min="10503" max="10503" width="19" style="177" customWidth="1"/>
    <col min="10504" max="10504" width="22.140625" style="177" customWidth="1"/>
    <col min="10505" max="10505" width="18.7109375" style="177" customWidth="1"/>
    <col min="10506" max="10506" width="19.7109375" style="177" customWidth="1"/>
    <col min="10507" max="10507" width="21.28515625" style="177" customWidth="1"/>
    <col min="10508" max="10508" width="12.5703125" style="177" customWidth="1"/>
    <col min="10509" max="10509" width="7.7109375" style="177" customWidth="1"/>
    <col min="10510" max="10510" width="4.42578125" style="177" customWidth="1"/>
    <col min="10511" max="10511" width="8.140625" style="177" customWidth="1"/>
    <col min="10512" max="10513" width="4" style="177" customWidth="1"/>
    <col min="10514" max="10514" width="0.7109375" style="177" customWidth="1"/>
    <col min="10515" max="10515" width="3.85546875" style="177" customWidth="1"/>
    <col min="10516" max="10752" width="8.85546875" style="177"/>
    <col min="10753" max="10753" width="0.85546875" style="177" customWidth="1"/>
    <col min="10754" max="10754" width="17" style="177" customWidth="1"/>
    <col min="10755" max="10755" width="5.85546875" style="177" customWidth="1"/>
    <col min="10756" max="10756" width="12.7109375" style="177" customWidth="1"/>
    <col min="10757" max="10757" width="9.28515625" style="177" customWidth="1"/>
    <col min="10758" max="10758" width="3.5703125" style="177" customWidth="1"/>
    <col min="10759" max="10759" width="19" style="177" customWidth="1"/>
    <col min="10760" max="10760" width="22.140625" style="177" customWidth="1"/>
    <col min="10761" max="10761" width="18.7109375" style="177" customWidth="1"/>
    <col min="10762" max="10762" width="19.7109375" style="177" customWidth="1"/>
    <col min="10763" max="10763" width="21.28515625" style="177" customWidth="1"/>
    <col min="10764" max="10764" width="12.5703125" style="177" customWidth="1"/>
    <col min="10765" max="10765" width="7.7109375" style="177" customWidth="1"/>
    <col min="10766" max="10766" width="4.42578125" style="177" customWidth="1"/>
    <col min="10767" max="10767" width="8.140625" style="177" customWidth="1"/>
    <col min="10768" max="10769" width="4" style="177" customWidth="1"/>
    <col min="10770" max="10770" width="0.7109375" style="177" customWidth="1"/>
    <col min="10771" max="10771" width="3.85546875" style="177" customWidth="1"/>
    <col min="10772" max="11008" width="8.85546875" style="177"/>
    <col min="11009" max="11009" width="0.85546875" style="177" customWidth="1"/>
    <col min="11010" max="11010" width="17" style="177" customWidth="1"/>
    <col min="11011" max="11011" width="5.85546875" style="177" customWidth="1"/>
    <col min="11012" max="11012" width="12.7109375" style="177" customWidth="1"/>
    <col min="11013" max="11013" width="9.28515625" style="177" customWidth="1"/>
    <col min="11014" max="11014" width="3.5703125" style="177" customWidth="1"/>
    <col min="11015" max="11015" width="19" style="177" customWidth="1"/>
    <col min="11016" max="11016" width="22.140625" style="177" customWidth="1"/>
    <col min="11017" max="11017" width="18.7109375" style="177" customWidth="1"/>
    <col min="11018" max="11018" width="19.7109375" style="177" customWidth="1"/>
    <col min="11019" max="11019" width="21.28515625" style="177" customWidth="1"/>
    <col min="11020" max="11020" width="12.5703125" style="177" customWidth="1"/>
    <col min="11021" max="11021" width="7.7109375" style="177" customWidth="1"/>
    <col min="11022" max="11022" width="4.42578125" style="177" customWidth="1"/>
    <col min="11023" max="11023" width="8.140625" style="177" customWidth="1"/>
    <col min="11024" max="11025" width="4" style="177" customWidth="1"/>
    <col min="11026" max="11026" width="0.7109375" style="177" customWidth="1"/>
    <col min="11027" max="11027" width="3.85546875" style="177" customWidth="1"/>
    <col min="11028" max="11264" width="8.85546875" style="177"/>
    <col min="11265" max="11265" width="0.85546875" style="177" customWidth="1"/>
    <col min="11266" max="11266" width="17" style="177" customWidth="1"/>
    <col min="11267" max="11267" width="5.85546875" style="177" customWidth="1"/>
    <col min="11268" max="11268" width="12.7109375" style="177" customWidth="1"/>
    <col min="11269" max="11269" width="9.28515625" style="177" customWidth="1"/>
    <col min="11270" max="11270" width="3.5703125" style="177" customWidth="1"/>
    <col min="11271" max="11271" width="19" style="177" customWidth="1"/>
    <col min="11272" max="11272" width="22.140625" style="177" customWidth="1"/>
    <col min="11273" max="11273" width="18.7109375" style="177" customWidth="1"/>
    <col min="11274" max="11274" width="19.7109375" style="177" customWidth="1"/>
    <col min="11275" max="11275" width="21.28515625" style="177" customWidth="1"/>
    <col min="11276" max="11276" width="12.5703125" style="177" customWidth="1"/>
    <col min="11277" max="11277" width="7.7109375" style="177" customWidth="1"/>
    <col min="11278" max="11278" width="4.42578125" style="177" customWidth="1"/>
    <col min="11279" max="11279" width="8.140625" style="177" customWidth="1"/>
    <col min="11280" max="11281" width="4" style="177" customWidth="1"/>
    <col min="11282" max="11282" width="0.7109375" style="177" customWidth="1"/>
    <col min="11283" max="11283" width="3.85546875" style="177" customWidth="1"/>
    <col min="11284" max="11520" width="8.85546875" style="177"/>
    <col min="11521" max="11521" width="0.85546875" style="177" customWidth="1"/>
    <col min="11522" max="11522" width="17" style="177" customWidth="1"/>
    <col min="11523" max="11523" width="5.85546875" style="177" customWidth="1"/>
    <col min="11524" max="11524" width="12.7109375" style="177" customWidth="1"/>
    <col min="11525" max="11525" width="9.28515625" style="177" customWidth="1"/>
    <col min="11526" max="11526" width="3.5703125" style="177" customWidth="1"/>
    <col min="11527" max="11527" width="19" style="177" customWidth="1"/>
    <col min="11528" max="11528" width="22.140625" style="177" customWidth="1"/>
    <col min="11529" max="11529" width="18.7109375" style="177" customWidth="1"/>
    <col min="11530" max="11530" width="19.7109375" style="177" customWidth="1"/>
    <col min="11531" max="11531" width="21.28515625" style="177" customWidth="1"/>
    <col min="11532" max="11532" width="12.5703125" style="177" customWidth="1"/>
    <col min="11533" max="11533" width="7.7109375" style="177" customWidth="1"/>
    <col min="11534" max="11534" width="4.42578125" style="177" customWidth="1"/>
    <col min="11535" max="11535" width="8.140625" style="177" customWidth="1"/>
    <col min="11536" max="11537" width="4" style="177" customWidth="1"/>
    <col min="11538" max="11538" width="0.7109375" style="177" customWidth="1"/>
    <col min="11539" max="11539" width="3.85546875" style="177" customWidth="1"/>
    <col min="11540" max="11776" width="8.85546875" style="177"/>
    <col min="11777" max="11777" width="0.85546875" style="177" customWidth="1"/>
    <col min="11778" max="11778" width="17" style="177" customWidth="1"/>
    <col min="11779" max="11779" width="5.85546875" style="177" customWidth="1"/>
    <col min="11780" max="11780" width="12.7109375" style="177" customWidth="1"/>
    <col min="11781" max="11781" width="9.28515625" style="177" customWidth="1"/>
    <col min="11782" max="11782" width="3.5703125" style="177" customWidth="1"/>
    <col min="11783" max="11783" width="19" style="177" customWidth="1"/>
    <col min="11784" max="11784" width="22.140625" style="177" customWidth="1"/>
    <col min="11785" max="11785" width="18.7109375" style="177" customWidth="1"/>
    <col min="11786" max="11786" width="19.7109375" style="177" customWidth="1"/>
    <col min="11787" max="11787" width="21.28515625" style="177" customWidth="1"/>
    <col min="11788" max="11788" width="12.5703125" style="177" customWidth="1"/>
    <col min="11789" max="11789" width="7.7109375" style="177" customWidth="1"/>
    <col min="11790" max="11790" width="4.42578125" style="177" customWidth="1"/>
    <col min="11791" max="11791" width="8.140625" style="177" customWidth="1"/>
    <col min="11792" max="11793" width="4" style="177" customWidth="1"/>
    <col min="11794" max="11794" width="0.7109375" style="177" customWidth="1"/>
    <col min="11795" max="11795" width="3.85546875" style="177" customWidth="1"/>
    <col min="11796" max="12032" width="8.85546875" style="177"/>
    <col min="12033" max="12033" width="0.85546875" style="177" customWidth="1"/>
    <col min="12034" max="12034" width="17" style="177" customWidth="1"/>
    <col min="12035" max="12035" width="5.85546875" style="177" customWidth="1"/>
    <col min="12036" max="12036" width="12.7109375" style="177" customWidth="1"/>
    <col min="12037" max="12037" width="9.28515625" style="177" customWidth="1"/>
    <col min="12038" max="12038" width="3.5703125" style="177" customWidth="1"/>
    <col min="12039" max="12039" width="19" style="177" customWidth="1"/>
    <col min="12040" max="12040" width="22.140625" style="177" customWidth="1"/>
    <col min="12041" max="12041" width="18.7109375" style="177" customWidth="1"/>
    <col min="12042" max="12042" width="19.7109375" style="177" customWidth="1"/>
    <col min="12043" max="12043" width="21.28515625" style="177" customWidth="1"/>
    <col min="12044" max="12044" width="12.5703125" style="177" customWidth="1"/>
    <col min="12045" max="12045" width="7.7109375" style="177" customWidth="1"/>
    <col min="12046" max="12046" width="4.42578125" style="177" customWidth="1"/>
    <col min="12047" max="12047" width="8.140625" style="177" customWidth="1"/>
    <col min="12048" max="12049" width="4" style="177" customWidth="1"/>
    <col min="12050" max="12050" width="0.7109375" style="177" customWidth="1"/>
    <col min="12051" max="12051" width="3.85546875" style="177" customWidth="1"/>
    <col min="12052" max="12288" width="8.85546875" style="177"/>
    <col min="12289" max="12289" width="0.85546875" style="177" customWidth="1"/>
    <col min="12290" max="12290" width="17" style="177" customWidth="1"/>
    <col min="12291" max="12291" width="5.85546875" style="177" customWidth="1"/>
    <col min="12292" max="12292" width="12.7109375" style="177" customWidth="1"/>
    <col min="12293" max="12293" width="9.28515625" style="177" customWidth="1"/>
    <col min="12294" max="12294" width="3.5703125" style="177" customWidth="1"/>
    <col min="12295" max="12295" width="19" style="177" customWidth="1"/>
    <col min="12296" max="12296" width="22.140625" style="177" customWidth="1"/>
    <col min="12297" max="12297" width="18.7109375" style="177" customWidth="1"/>
    <col min="12298" max="12298" width="19.7109375" style="177" customWidth="1"/>
    <col min="12299" max="12299" width="21.28515625" style="177" customWidth="1"/>
    <col min="12300" max="12300" width="12.5703125" style="177" customWidth="1"/>
    <col min="12301" max="12301" width="7.7109375" style="177" customWidth="1"/>
    <col min="12302" max="12302" width="4.42578125" style="177" customWidth="1"/>
    <col min="12303" max="12303" width="8.140625" style="177" customWidth="1"/>
    <col min="12304" max="12305" width="4" style="177" customWidth="1"/>
    <col min="12306" max="12306" width="0.7109375" style="177" customWidth="1"/>
    <col min="12307" max="12307" width="3.85546875" style="177" customWidth="1"/>
    <col min="12308" max="12544" width="8.85546875" style="177"/>
    <col min="12545" max="12545" width="0.85546875" style="177" customWidth="1"/>
    <col min="12546" max="12546" width="17" style="177" customWidth="1"/>
    <col min="12547" max="12547" width="5.85546875" style="177" customWidth="1"/>
    <col min="12548" max="12548" width="12.7109375" style="177" customWidth="1"/>
    <col min="12549" max="12549" width="9.28515625" style="177" customWidth="1"/>
    <col min="12550" max="12550" width="3.5703125" style="177" customWidth="1"/>
    <col min="12551" max="12551" width="19" style="177" customWidth="1"/>
    <col min="12552" max="12552" width="22.140625" style="177" customWidth="1"/>
    <col min="12553" max="12553" width="18.7109375" style="177" customWidth="1"/>
    <col min="12554" max="12554" width="19.7109375" style="177" customWidth="1"/>
    <col min="12555" max="12555" width="21.28515625" style="177" customWidth="1"/>
    <col min="12556" max="12556" width="12.5703125" style="177" customWidth="1"/>
    <col min="12557" max="12557" width="7.7109375" style="177" customWidth="1"/>
    <col min="12558" max="12558" width="4.42578125" style="177" customWidth="1"/>
    <col min="12559" max="12559" width="8.140625" style="177" customWidth="1"/>
    <col min="12560" max="12561" width="4" style="177" customWidth="1"/>
    <col min="12562" max="12562" width="0.7109375" style="177" customWidth="1"/>
    <col min="12563" max="12563" width="3.85546875" style="177" customWidth="1"/>
    <col min="12564" max="12800" width="8.85546875" style="177"/>
    <col min="12801" max="12801" width="0.85546875" style="177" customWidth="1"/>
    <col min="12802" max="12802" width="17" style="177" customWidth="1"/>
    <col min="12803" max="12803" width="5.85546875" style="177" customWidth="1"/>
    <col min="12804" max="12804" width="12.7109375" style="177" customWidth="1"/>
    <col min="12805" max="12805" width="9.28515625" style="177" customWidth="1"/>
    <col min="12806" max="12806" width="3.5703125" style="177" customWidth="1"/>
    <col min="12807" max="12807" width="19" style="177" customWidth="1"/>
    <col min="12808" max="12808" width="22.140625" style="177" customWidth="1"/>
    <col min="12809" max="12809" width="18.7109375" style="177" customWidth="1"/>
    <col min="12810" max="12810" width="19.7109375" style="177" customWidth="1"/>
    <col min="12811" max="12811" width="21.28515625" style="177" customWidth="1"/>
    <col min="12812" max="12812" width="12.5703125" style="177" customWidth="1"/>
    <col min="12813" max="12813" width="7.7109375" style="177" customWidth="1"/>
    <col min="12814" max="12814" width="4.42578125" style="177" customWidth="1"/>
    <col min="12815" max="12815" width="8.140625" style="177" customWidth="1"/>
    <col min="12816" max="12817" width="4" style="177" customWidth="1"/>
    <col min="12818" max="12818" width="0.7109375" style="177" customWidth="1"/>
    <col min="12819" max="12819" width="3.85546875" style="177" customWidth="1"/>
    <col min="12820" max="13056" width="8.85546875" style="177"/>
    <col min="13057" max="13057" width="0.85546875" style="177" customWidth="1"/>
    <col min="13058" max="13058" width="17" style="177" customWidth="1"/>
    <col min="13059" max="13059" width="5.85546875" style="177" customWidth="1"/>
    <col min="13060" max="13060" width="12.7109375" style="177" customWidth="1"/>
    <col min="13061" max="13061" width="9.28515625" style="177" customWidth="1"/>
    <col min="13062" max="13062" width="3.5703125" style="177" customWidth="1"/>
    <col min="13063" max="13063" width="19" style="177" customWidth="1"/>
    <col min="13064" max="13064" width="22.140625" style="177" customWidth="1"/>
    <col min="13065" max="13065" width="18.7109375" style="177" customWidth="1"/>
    <col min="13066" max="13066" width="19.7109375" style="177" customWidth="1"/>
    <col min="13067" max="13067" width="21.28515625" style="177" customWidth="1"/>
    <col min="13068" max="13068" width="12.5703125" style="177" customWidth="1"/>
    <col min="13069" max="13069" width="7.7109375" style="177" customWidth="1"/>
    <col min="13070" max="13070" width="4.42578125" style="177" customWidth="1"/>
    <col min="13071" max="13071" width="8.140625" style="177" customWidth="1"/>
    <col min="13072" max="13073" width="4" style="177" customWidth="1"/>
    <col min="13074" max="13074" width="0.7109375" style="177" customWidth="1"/>
    <col min="13075" max="13075" width="3.85546875" style="177" customWidth="1"/>
    <col min="13076" max="13312" width="8.85546875" style="177"/>
    <col min="13313" max="13313" width="0.85546875" style="177" customWidth="1"/>
    <col min="13314" max="13314" width="17" style="177" customWidth="1"/>
    <col min="13315" max="13315" width="5.85546875" style="177" customWidth="1"/>
    <col min="13316" max="13316" width="12.7109375" style="177" customWidth="1"/>
    <col min="13317" max="13317" width="9.28515625" style="177" customWidth="1"/>
    <col min="13318" max="13318" width="3.5703125" style="177" customWidth="1"/>
    <col min="13319" max="13319" width="19" style="177" customWidth="1"/>
    <col min="13320" max="13320" width="22.140625" style="177" customWidth="1"/>
    <col min="13321" max="13321" width="18.7109375" style="177" customWidth="1"/>
    <col min="13322" max="13322" width="19.7109375" style="177" customWidth="1"/>
    <col min="13323" max="13323" width="21.28515625" style="177" customWidth="1"/>
    <col min="13324" max="13324" width="12.5703125" style="177" customWidth="1"/>
    <col min="13325" max="13325" width="7.7109375" style="177" customWidth="1"/>
    <col min="13326" max="13326" width="4.42578125" style="177" customWidth="1"/>
    <col min="13327" max="13327" width="8.140625" style="177" customWidth="1"/>
    <col min="13328" max="13329" width="4" style="177" customWidth="1"/>
    <col min="13330" max="13330" width="0.7109375" style="177" customWidth="1"/>
    <col min="13331" max="13331" width="3.85546875" style="177" customWidth="1"/>
    <col min="13332" max="13568" width="8.85546875" style="177"/>
    <col min="13569" max="13569" width="0.85546875" style="177" customWidth="1"/>
    <col min="13570" max="13570" width="17" style="177" customWidth="1"/>
    <col min="13571" max="13571" width="5.85546875" style="177" customWidth="1"/>
    <col min="13572" max="13572" width="12.7109375" style="177" customWidth="1"/>
    <col min="13573" max="13573" width="9.28515625" style="177" customWidth="1"/>
    <col min="13574" max="13574" width="3.5703125" style="177" customWidth="1"/>
    <col min="13575" max="13575" width="19" style="177" customWidth="1"/>
    <col min="13576" max="13576" width="22.140625" style="177" customWidth="1"/>
    <col min="13577" max="13577" width="18.7109375" style="177" customWidth="1"/>
    <col min="13578" max="13578" width="19.7109375" style="177" customWidth="1"/>
    <col min="13579" max="13579" width="21.28515625" style="177" customWidth="1"/>
    <col min="13580" max="13580" width="12.5703125" style="177" customWidth="1"/>
    <col min="13581" max="13581" width="7.7109375" style="177" customWidth="1"/>
    <col min="13582" max="13582" width="4.42578125" style="177" customWidth="1"/>
    <col min="13583" max="13583" width="8.140625" style="177" customWidth="1"/>
    <col min="13584" max="13585" width="4" style="177" customWidth="1"/>
    <col min="13586" max="13586" width="0.7109375" style="177" customWidth="1"/>
    <col min="13587" max="13587" width="3.85546875" style="177" customWidth="1"/>
    <col min="13588" max="13824" width="8.85546875" style="177"/>
    <col min="13825" max="13825" width="0.85546875" style="177" customWidth="1"/>
    <col min="13826" max="13826" width="17" style="177" customWidth="1"/>
    <col min="13827" max="13827" width="5.85546875" style="177" customWidth="1"/>
    <col min="13828" max="13828" width="12.7109375" style="177" customWidth="1"/>
    <col min="13829" max="13829" width="9.28515625" style="177" customWidth="1"/>
    <col min="13830" max="13830" width="3.5703125" style="177" customWidth="1"/>
    <col min="13831" max="13831" width="19" style="177" customWidth="1"/>
    <col min="13832" max="13832" width="22.140625" style="177" customWidth="1"/>
    <col min="13833" max="13833" width="18.7109375" style="177" customWidth="1"/>
    <col min="13834" max="13834" width="19.7109375" style="177" customWidth="1"/>
    <col min="13835" max="13835" width="21.28515625" style="177" customWidth="1"/>
    <col min="13836" max="13836" width="12.5703125" style="177" customWidth="1"/>
    <col min="13837" max="13837" width="7.7109375" style="177" customWidth="1"/>
    <col min="13838" max="13838" width="4.42578125" style="177" customWidth="1"/>
    <col min="13839" max="13839" width="8.140625" style="177" customWidth="1"/>
    <col min="13840" max="13841" width="4" style="177" customWidth="1"/>
    <col min="13842" max="13842" width="0.7109375" style="177" customWidth="1"/>
    <col min="13843" max="13843" width="3.85546875" style="177" customWidth="1"/>
    <col min="13844" max="14080" width="8.85546875" style="177"/>
    <col min="14081" max="14081" width="0.85546875" style="177" customWidth="1"/>
    <col min="14082" max="14082" width="17" style="177" customWidth="1"/>
    <col min="14083" max="14083" width="5.85546875" style="177" customWidth="1"/>
    <col min="14084" max="14084" width="12.7109375" style="177" customWidth="1"/>
    <col min="14085" max="14085" width="9.28515625" style="177" customWidth="1"/>
    <col min="14086" max="14086" width="3.5703125" style="177" customWidth="1"/>
    <col min="14087" max="14087" width="19" style="177" customWidth="1"/>
    <col min="14088" max="14088" width="22.140625" style="177" customWidth="1"/>
    <col min="14089" max="14089" width="18.7109375" style="177" customWidth="1"/>
    <col min="14090" max="14090" width="19.7109375" style="177" customWidth="1"/>
    <col min="14091" max="14091" width="21.28515625" style="177" customWidth="1"/>
    <col min="14092" max="14092" width="12.5703125" style="177" customWidth="1"/>
    <col min="14093" max="14093" width="7.7109375" style="177" customWidth="1"/>
    <col min="14094" max="14094" width="4.42578125" style="177" customWidth="1"/>
    <col min="14095" max="14095" width="8.140625" style="177" customWidth="1"/>
    <col min="14096" max="14097" width="4" style="177" customWidth="1"/>
    <col min="14098" max="14098" width="0.7109375" style="177" customWidth="1"/>
    <col min="14099" max="14099" width="3.85546875" style="177" customWidth="1"/>
    <col min="14100" max="14336" width="8.85546875" style="177"/>
    <col min="14337" max="14337" width="0.85546875" style="177" customWidth="1"/>
    <col min="14338" max="14338" width="17" style="177" customWidth="1"/>
    <col min="14339" max="14339" width="5.85546875" style="177" customWidth="1"/>
    <col min="14340" max="14340" width="12.7109375" style="177" customWidth="1"/>
    <col min="14341" max="14341" width="9.28515625" style="177" customWidth="1"/>
    <col min="14342" max="14342" width="3.5703125" style="177" customWidth="1"/>
    <col min="14343" max="14343" width="19" style="177" customWidth="1"/>
    <col min="14344" max="14344" width="22.140625" style="177" customWidth="1"/>
    <col min="14345" max="14345" width="18.7109375" style="177" customWidth="1"/>
    <col min="14346" max="14346" width="19.7109375" style="177" customWidth="1"/>
    <col min="14347" max="14347" width="21.28515625" style="177" customWidth="1"/>
    <col min="14348" max="14348" width="12.5703125" style="177" customWidth="1"/>
    <col min="14349" max="14349" width="7.7109375" style="177" customWidth="1"/>
    <col min="14350" max="14350" width="4.42578125" style="177" customWidth="1"/>
    <col min="14351" max="14351" width="8.140625" style="177" customWidth="1"/>
    <col min="14352" max="14353" width="4" style="177" customWidth="1"/>
    <col min="14354" max="14354" width="0.7109375" style="177" customWidth="1"/>
    <col min="14355" max="14355" width="3.85546875" style="177" customWidth="1"/>
    <col min="14356" max="14592" width="8.85546875" style="177"/>
    <col min="14593" max="14593" width="0.85546875" style="177" customWidth="1"/>
    <col min="14594" max="14594" width="17" style="177" customWidth="1"/>
    <col min="14595" max="14595" width="5.85546875" style="177" customWidth="1"/>
    <col min="14596" max="14596" width="12.7109375" style="177" customWidth="1"/>
    <col min="14597" max="14597" width="9.28515625" style="177" customWidth="1"/>
    <col min="14598" max="14598" width="3.5703125" style="177" customWidth="1"/>
    <col min="14599" max="14599" width="19" style="177" customWidth="1"/>
    <col min="14600" max="14600" width="22.140625" style="177" customWidth="1"/>
    <col min="14601" max="14601" width="18.7109375" style="177" customWidth="1"/>
    <col min="14602" max="14602" width="19.7109375" style="177" customWidth="1"/>
    <col min="14603" max="14603" width="21.28515625" style="177" customWidth="1"/>
    <col min="14604" max="14604" width="12.5703125" style="177" customWidth="1"/>
    <col min="14605" max="14605" width="7.7109375" style="177" customWidth="1"/>
    <col min="14606" max="14606" width="4.42578125" style="177" customWidth="1"/>
    <col min="14607" max="14607" width="8.140625" style="177" customWidth="1"/>
    <col min="14608" max="14609" width="4" style="177" customWidth="1"/>
    <col min="14610" max="14610" width="0.7109375" style="177" customWidth="1"/>
    <col min="14611" max="14611" width="3.85546875" style="177" customWidth="1"/>
    <col min="14612" max="14848" width="8.85546875" style="177"/>
    <col min="14849" max="14849" width="0.85546875" style="177" customWidth="1"/>
    <col min="14850" max="14850" width="17" style="177" customWidth="1"/>
    <col min="14851" max="14851" width="5.85546875" style="177" customWidth="1"/>
    <col min="14852" max="14852" width="12.7109375" style="177" customWidth="1"/>
    <col min="14853" max="14853" width="9.28515625" style="177" customWidth="1"/>
    <col min="14854" max="14854" width="3.5703125" style="177" customWidth="1"/>
    <col min="14855" max="14855" width="19" style="177" customWidth="1"/>
    <col min="14856" max="14856" width="22.140625" style="177" customWidth="1"/>
    <col min="14857" max="14857" width="18.7109375" style="177" customWidth="1"/>
    <col min="14858" max="14858" width="19.7109375" style="177" customWidth="1"/>
    <col min="14859" max="14859" width="21.28515625" style="177" customWidth="1"/>
    <col min="14860" max="14860" width="12.5703125" style="177" customWidth="1"/>
    <col min="14861" max="14861" width="7.7109375" style="177" customWidth="1"/>
    <col min="14862" max="14862" width="4.42578125" style="177" customWidth="1"/>
    <col min="14863" max="14863" width="8.140625" style="177" customWidth="1"/>
    <col min="14864" max="14865" width="4" style="177" customWidth="1"/>
    <col min="14866" max="14866" width="0.7109375" style="177" customWidth="1"/>
    <col min="14867" max="14867" width="3.85546875" style="177" customWidth="1"/>
    <col min="14868" max="15104" width="8.85546875" style="177"/>
    <col min="15105" max="15105" width="0.85546875" style="177" customWidth="1"/>
    <col min="15106" max="15106" width="17" style="177" customWidth="1"/>
    <col min="15107" max="15107" width="5.85546875" style="177" customWidth="1"/>
    <col min="15108" max="15108" width="12.7109375" style="177" customWidth="1"/>
    <col min="15109" max="15109" width="9.28515625" style="177" customWidth="1"/>
    <col min="15110" max="15110" width="3.5703125" style="177" customWidth="1"/>
    <col min="15111" max="15111" width="19" style="177" customWidth="1"/>
    <col min="15112" max="15112" width="22.140625" style="177" customWidth="1"/>
    <col min="15113" max="15113" width="18.7109375" style="177" customWidth="1"/>
    <col min="15114" max="15114" width="19.7109375" style="177" customWidth="1"/>
    <col min="15115" max="15115" width="21.28515625" style="177" customWidth="1"/>
    <col min="15116" max="15116" width="12.5703125" style="177" customWidth="1"/>
    <col min="15117" max="15117" width="7.7109375" style="177" customWidth="1"/>
    <col min="15118" max="15118" width="4.42578125" style="177" customWidth="1"/>
    <col min="15119" max="15119" width="8.140625" style="177" customWidth="1"/>
    <col min="15120" max="15121" width="4" style="177" customWidth="1"/>
    <col min="15122" max="15122" width="0.7109375" style="177" customWidth="1"/>
    <col min="15123" max="15123" width="3.85546875" style="177" customWidth="1"/>
    <col min="15124" max="15360" width="8.85546875" style="177"/>
    <col min="15361" max="15361" width="0.85546875" style="177" customWidth="1"/>
    <col min="15362" max="15362" width="17" style="177" customWidth="1"/>
    <col min="15363" max="15363" width="5.85546875" style="177" customWidth="1"/>
    <col min="15364" max="15364" width="12.7109375" style="177" customWidth="1"/>
    <col min="15365" max="15365" width="9.28515625" style="177" customWidth="1"/>
    <col min="15366" max="15366" width="3.5703125" style="177" customWidth="1"/>
    <col min="15367" max="15367" width="19" style="177" customWidth="1"/>
    <col min="15368" max="15368" width="22.140625" style="177" customWidth="1"/>
    <col min="15369" max="15369" width="18.7109375" style="177" customWidth="1"/>
    <col min="15370" max="15370" width="19.7109375" style="177" customWidth="1"/>
    <col min="15371" max="15371" width="21.28515625" style="177" customWidth="1"/>
    <col min="15372" max="15372" width="12.5703125" style="177" customWidth="1"/>
    <col min="15373" max="15373" width="7.7109375" style="177" customWidth="1"/>
    <col min="15374" max="15374" width="4.42578125" style="177" customWidth="1"/>
    <col min="15375" max="15375" width="8.140625" style="177" customWidth="1"/>
    <col min="15376" max="15377" width="4" style="177" customWidth="1"/>
    <col min="15378" max="15378" width="0.7109375" style="177" customWidth="1"/>
    <col min="15379" max="15379" width="3.85546875" style="177" customWidth="1"/>
    <col min="15380" max="15616" width="8.85546875" style="177"/>
    <col min="15617" max="15617" width="0.85546875" style="177" customWidth="1"/>
    <col min="15618" max="15618" width="17" style="177" customWidth="1"/>
    <col min="15619" max="15619" width="5.85546875" style="177" customWidth="1"/>
    <col min="15620" max="15620" width="12.7109375" style="177" customWidth="1"/>
    <col min="15621" max="15621" width="9.28515625" style="177" customWidth="1"/>
    <col min="15622" max="15622" width="3.5703125" style="177" customWidth="1"/>
    <col min="15623" max="15623" width="19" style="177" customWidth="1"/>
    <col min="15624" max="15624" width="22.140625" style="177" customWidth="1"/>
    <col min="15625" max="15625" width="18.7109375" style="177" customWidth="1"/>
    <col min="15626" max="15626" width="19.7109375" style="177" customWidth="1"/>
    <col min="15627" max="15627" width="21.28515625" style="177" customWidth="1"/>
    <col min="15628" max="15628" width="12.5703125" style="177" customWidth="1"/>
    <col min="15629" max="15629" width="7.7109375" style="177" customWidth="1"/>
    <col min="15630" max="15630" width="4.42578125" style="177" customWidth="1"/>
    <col min="15631" max="15631" width="8.140625" style="177" customWidth="1"/>
    <col min="15632" max="15633" width="4" style="177" customWidth="1"/>
    <col min="15634" max="15634" width="0.7109375" style="177" customWidth="1"/>
    <col min="15635" max="15635" width="3.85546875" style="177" customWidth="1"/>
    <col min="15636" max="15872" width="8.85546875" style="177"/>
    <col min="15873" max="15873" width="0.85546875" style="177" customWidth="1"/>
    <col min="15874" max="15874" width="17" style="177" customWidth="1"/>
    <col min="15875" max="15875" width="5.85546875" style="177" customWidth="1"/>
    <col min="15876" max="15876" width="12.7109375" style="177" customWidth="1"/>
    <col min="15877" max="15877" width="9.28515625" style="177" customWidth="1"/>
    <col min="15878" max="15878" width="3.5703125" style="177" customWidth="1"/>
    <col min="15879" max="15879" width="19" style="177" customWidth="1"/>
    <col min="15880" max="15880" width="22.140625" style="177" customWidth="1"/>
    <col min="15881" max="15881" width="18.7109375" style="177" customWidth="1"/>
    <col min="15882" max="15882" width="19.7109375" style="177" customWidth="1"/>
    <col min="15883" max="15883" width="21.28515625" style="177" customWidth="1"/>
    <col min="15884" max="15884" width="12.5703125" style="177" customWidth="1"/>
    <col min="15885" max="15885" width="7.7109375" style="177" customWidth="1"/>
    <col min="15886" max="15886" width="4.42578125" style="177" customWidth="1"/>
    <col min="15887" max="15887" width="8.140625" style="177" customWidth="1"/>
    <col min="15888" max="15889" width="4" style="177" customWidth="1"/>
    <col min="15890" max="15890" width="0.7109375" style="177" customWidth="1"/>
    <col min="15891" max="15891" width="3.85546875" style="177" customWidth="1"/>
    <col min="15892" max="16128" width="8.85546875" style="177"/>
    <col min="16129" max="16129" width="0.85546875" style="177" customWidth="1"/>
    <col min="16130" max="16130" width="17" style="177" customWidth="1"/>
    <col min="16131" max="16131" width="5.85546875" style="177" customWidth="1"/>
    <col min="16132" max="16132" width="12.7109375" style="177" customWidth="1"/>
    <col min="16133" max="16133" width="9.28515625" style="177" customWidth="1"/>
    <col min="16134" max="16134" width="3.5703125" style="177" customWidth="1"/>
    <col min="16135" max="16135" width="19" style="177" customWidth="1"/>
    <col min="16136" max="16136" width="22.140625" style="177" customWidth="1"/>
    <col min="16137" max="16137" width="18.7109375" style="177" customWidth="1"/>
    <col min="16138" max="16138" width="19.7109375" style="177" customWidth="1"/>
    <col min="16139" max="16139" width="21.28515625" style="177" customWidth="1"/>
    <col min="16140" max="16140" width="12.5703125" style="177" customWidth="1"/>
    <col min="16141" max="16141" width="7.7109375" style="177" customWidth="1"/>
    <col min="16142" max="16142" width="4.42578125" style="177" customWidth="1"/>
    <col min="16143" max="16143" width="8.140625" style="177" customWidth="1"/>
    <col min="16144" max="16145" width="4" style="177" customWidth="1"/>
    <col min="16146" max="16146" width="0.7109375" style="177" customWidth="1"/>
    <col min="16147" max="16147" width="3.85546875" style="177" customWidth="1"/>
    <col min="16148" max="16384" width="8.85546875" style="177"/>
  </cols>
  <sheetData>
    <row r="1" spans="2:17" ht="2.4500000000000002" customHeight="1" x14ac:dyDescent="0.2"/>
    <row r="2" spans="2:17" ht="7.9" customHeight="1" x14ac:dyDescent="0.2"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</row>
    <row r="3" spans="2:17" ht="56.65" customHeight="1" x14ac:dyDescent="0.2">
      <c r="B3" s="181"/>
      <c r="C3" s="182"/>
      <c r="D3" s="455"/>
      <c r="E3" s="456" t="s">
        <v>280</v>
      </c>
      <c r="F3" s="456"/>
      <c r="G3" s="456"/>
      <c r="H3" s="456"/>
      <c r="I3" s="456"/>
      <c r="J3" s="456"/>
      <c r="K3" s="456"/>
      <c r="L3" s="456"/>
      <c r="M3" s="456"/>
      <c r="N3" s="182"/>
      <c r="O3" s="182"/>
      <c r="P3" s="182"/>
      <c r="Q3" s="183"/>
    </row>
    <row r="4" spans="2:17" ht="30" customHeight="1" x14ac:dyDescent="0.2">
      <c r="B4" s="181"/>
      <c r="C4" s="182"/>
      <c r="D4" s="455"/>
      <c r="E4" s="456"/>
      <c r="F4" s="456"/>
      <c r="G4" s="456"/>
      <c r="H4" s="456"/>
      <c r="I4" s="456"/>
      <c r="J4" s="456"/>
      <c r="K4" s="456"/>
      <c r="L4" s="456"/>
      <c r="M4" s="456"/>
      <c r="N4" s="182"/>
      <c r="O4" s="182"/>
      <c r="P4" s="182"/>
      <c r="Q4" s="183"/>
    </row>
    <row r="5" spans="2:17" ht="13.15" customHeight="1" x14ac:dyDescent="0.2">
      <c r="B5" s="181"/>
      <c r="C5" s="182"/>
      <c r="D5" s="182"/>
      <c r="E5" s="456"/>
      <c r="F5" s="456"/>
      <c r="G5" s="456"/>
      <c r="H5" s="456"/>
      <c r="I5" s="456"/>
      <c r="J5" s="456"/>
      <c r="K5" s="456"/>
      <c r="L5" s="456"/>
      <c r="M5" s="456"/>
      <c r="N5" s="182"/>
      <c r="O5" s="182"/>
      <c r="P5" s="182"/>
      <c r="Q5" s="183"/>
    </row>
    <row r="6" spans="2:17" ht="9" customHeight="1" x14ac:dyDescent="0.2"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</row>
    <row r="7" spans="2:17" ht="16.899999999999999" customHeight="1" x14ac:dyDescent="0.2"/>
    <row r="8" spans="2:17" ht="21" customHeight="1" x14ac:dyDescent="0.2">
      <c r="B8" s="457" t="s">
        <v>118</v>
      </c>
      <c r="C8" s="458"/>
      <c r="D8" s="458"/>
      <c r="E8" s="458"/>
      <c r="F8" s="458"/>
      <c r="G8" s="459"/>
      <c r="H8" s="463" t="s">
        <v>281</v>
      </c>
      <c r="I8" s="464"/>
      <c r="J8" s="464"/>
      <c r="K8" s="464"/>
      <c r="L8" s="464"/>
      <c r="M8" s="465"/>
      <c r="N8" s="459"/>
      <c r="O8" s="466"/>
      <c r="P8" s="466"/>
      <c r="Q8" s="467"/>
    </row>
    <row r="9" spans="2:17" ht="32.450000000000003" customHeight="1" x14ac:dyDescent="0.2">
      <c r="B9" s="460"/>
      <c r="C9" s="461"/>
      <c r="D9" s="461"/>
      <c r="E9" s="461"/>
      <c r="F9" s="461"/>
      <c r="G9" s="462"/>
      <c r="H9" s="196" t="s">
        <v>257</v>
      </c>
      <c r="I9" s="196" t="s">
        <v>282</v>
      </c>
      <c r="J9" s="196" t="s">
        <v>279</v>
      </c>
      <c r="K9" s="196" t="s">
        <v>240</v>
      </c>
      <c r="L9" s="463" t="s">
        <v>258</v>
      </c>
      <c r="M9" s="465"/>
      <c r="N9" s="468" t="s">
        <v>283</v>
      </c>
      <c r="O9" s="469"/>
      <c r="P9" s="469"/>
      <c r="Q9" s="470"/>
    </row>
    <row r="10" spans="2:17" ht="22.15" customHeight="1" x14ac:dyDescent="0.2">
      <c r="B10" s="449" t="s">
        <v>284</v>
      </c>
      <c r="C10" s="426"/>
      <c r="D10" s="426"/>
      <c r="E10" s="426"/>
      <c r="F10" s="426"/>
      <c r="G10" s="426"/>
      <c r="H10" s="187">
        <v>9721694326</v>
      </c>
      <c r="I10" s="187">
        <v>662450956.45000005</v>
      </c>
      <c r="J10" s="187">
        <v>10384145282.450001</v>
      </c>
      <c r="K10" s="187">
        <v>9864517519.2600002</v>
      </c>
      <c r="L10" s="450">
        <v>9552244621.6700001</v>
      </c>
      <c r="M10" s="426"/>
      <c r="N10" s="451">
        <v>519627763.19</v>
      </c>
      <c r="O10" s="426"/>
      <c r="P10" s="426"/>
      <c r="Q10" s="428"/>
    </row>
    <row r="11" spans="2:17" ht="11.45" customHeight="1" x14ac:dyDescent="0.2">
      <c r="B11" s="443"/>
      <c r="C11" s="444"/>
      <c r="D11" s="444"/>
      <c r="E11" s="444"/>
      <c r="F11" s="444"/>
      <c r="G11" s="445"/>
      <c r="H11" s="187"/>
      <c r="I11" s="187"/>
      <c r="J11" s="187"/>
      <c r="K11" s="187"/>
      <c r="L11" s="446"/>
      <c r="M11" s="447"/>
      <c r="N11" s="446"/>
      <c r="O11" s="448"/>
      <c r="P11" s="448"/>
      <c r="Q11" s="447"/>
    </row>
    <row r="12" spans="2:17" ht="24" customHeight="1" x14ac:dyDescent="0.2">
      <c r="B12" s="442" t="s">
        <v>285</v>
      </c>
      <c r="C12" s="426"/>
      <c r="D12" s="426"/>
      <c r="E12" s="426"/>
      <c r="F12" s="426"/>
      <c r="G12" s="426"/>
      <c r="H12" s="188">
        <v>2145616878</v>
      </c>
      <c r="I12" s="188">
        <v>-36750651.939999998</v>
      </c>
      <c r="J12" s="188">
        <v>2108866226.0599999</v>
      </c>
      <c r="K12" s="188">
        <v>1972693742.9200001</v>
      </c>
      <c r="L12" s="425">
        <v>1972570760.72</v>
      </c>
      <c r="M12" s="426"/>
      <c r="N12" s="427">
        <v>136172483.13999999</v>
      </c>
      <c r="O12" s="426"/>
      <c r="P12" s="426"/>
      <c r="Q12" s="428"/>
    </row>
    <row r="13" spans="2:17" ht="24" customHeight="1" x14ac:dyDescent="0.2">
      <c r="B13" s="423" t="s">
        <v>286</v>
      </c>
      <c r="C13" s="424"/>
      <c r="D13" s="424"/>
      <c r="E13" s="424"/>
      <c r="F13" s="424"/>
      <c r="G13" s="424"/>
      <c r="H13" s="188">
        <v>1095324789</v>
      </c>
      <c r="I13" s="188">
        <v>-16246513.949999999</v>
      </c>
      <c r="J13" s="188">
        <v>1079078275.05</v>
      </c>
      <c r="K13" s="188">
        <v>1052908450.49</v>
      </c>
      <c r="L13" s="425">
        <v>1052908450.49</v>
      </c>
      <c r="M13" s="426"/>
      <c r="N13" s="427">
        <v>26169824.559999999</v>
      </c>
      <c r="O13" s="426"/>
      <c r="P13" s="426"/>
      <c r="Q13" s="428"/>
    </row>
    <row r="14" spans="2:17" ht="24" customHeight="1" x14ac:dyDescent="0.2">
      <c r="B14" s="423" t="s">
        <v>287</v>
      </c>
      <c r="C14" s="424"/>
      <c r="D14" s="424"/>
      <c r="E14" s="424"/>
      <c r="F14" s="424"/>
      <c r="G14" s="424"/>
      <c r="H14" s="188">
        <v>65655841</v>
      </c>
      <c r="I14" s="188">
        <v>1232551.6399999999</v>
      </c>
      <c r="J14" s="188">
        <v>66888392.640000001</v>
      </c>
      <c r="K14" s="188">
        <v>55820616.859999999</v>
      </c>
      <c r="L14" s="425">
        <v>55820616.859999999</v>
      </c>
      <c r="M14" s="426"/>
      <c r="N14" s="427">
        <v>11067775.779999999</v>
      </c>
      <c r="O14" s="426"/>
      <c r="P14" s="426"/>
      <c r="Q14" s="428"/>
    </row>
    <row r="15" spans="2:17" ht="24" customHeight="1" x14ac:dyDescent="0.2">
      <c r="B15" s="423" t="s">
        <v>288</v>
      </c>
      <c r="C15" s="424"/>
      <c r="D15" s="424"/>
      <c r="E15" s="424"/>
      <c r="F15" s="424"/>
      <c r="G15" s="424"/>
      <c r="H15" s="188">
        <v>501041934</v>
      </c>
      <c r="I15" s="188">
        <v>-28917561.07</v>
      </c>
      <c r="J15" s="188">
        <v>472124372.93000001</v>
      </c>
      <c r="K15" s="188">
        <v>424583959.5</v>
      </c>
      <c r="L15" s="425">
        <v>424583959.5</v>
      </c>
      <c r="M15" s="426"/>
      <c r="N15" s="427">
        <v>47540413.43</v>
      </c>
      <c r="O15" s="426"/>
      <c r="P15" s="426"/>
      <c r="Q15" s="428"/>
    </row>
    <row r="16" spans="2:17" ht="24" customHeight="1" x14ac:dyDescent="0.2">
      <c r="B16" s="423" t="s">
        <v>289</v>
      </c>
      <c r="C16" s="424"/>
      <c r="D16" s="424"/>
      <c r="E16" s="424"/>
      <c r="F16" s="424"/>
      <c r="G16" s="424"/>
      <c r="H16" s="188">
        <v>462155510</v>
      </c>
      <c r="I16" s="188">
        <v>3976704.31</v>
      </c>
      <c r="J16" s="188">
        <v>466132214.31</v>
      </c>
      <c r="K16" s="188">
        <v>431553359.54000002</v>
      </c>
      <c r="L16" s="425">
        <v>431430377.33999997</v>
      </c>
      <c r="M16" s="426"/>
      <c r="N16" s="427">
        <v>34578854.770000003</v>
      </c>
      <c r="O16" s="426"/>
      <c r="P16" s="426"/>
      <c r="Q16" s="428"/>
    </row>
    <row r="17" spans="2:17" ht="24" customHeight="1" x14ac:dyDescent="0.2">
      <c r="B17" s="423" t="s">
        <v>290</v>
      </c>
      <c r="C17" s="424"/>
      <c r="D17" s="424"/>
      <c r="E17" s="424"/>
      <c r="F17" s="424"/>
      <c r="G17" s="424"/>
      <c r="H17" s="188">
        <v>0</v>
      </c>
      <c r="I17" s="188">
        <v>7827356.5300000003</v>
      </c>
      <c r="J17" s="188">
        <v>7827356.5300000003</v>
      </c>
      <c r="K17" s="188">
        <v>7827356.5300000003</v>
      </c>
      <c r="L17" s="425">
        <v>7827356.5300000003</v>
      </c>
      <c r="M17" s="426"/>
      <c r="N17" s="427">
        <v>0</v>
      </c>
      <c r="O17" s="426"/>
      <c r="P17" s="426"/>
      <c r="Q17" s="428"/>
    </row>
    <row r="18" spans="2:17" ht="24" customHeight="1" x14ac:dyDescent="0.2">
      <c r="B18" s="423" t="s">
        <v>291</v>
      </c>
      <c r="C18" s="424"/>
      <c r="D18" s="424"/>
      <c r="E18" s="424"/>
      <c r="F18" s="424"/>
      <c r="G18" s="424"/>
      <c r="H18" s="188">
        <v>21438804</v>
      </c>
      <c r="I18" s="188">
        <v>-4623189.4000000004</v>
      </c>
      <c r="J18" s="188">
        <v>16815614.600000001</v>
      </c>
      <c r="K18" s="188">
        <v>0</v>
      </c>
      <c r="L18" s="425">
        <v>0</v>
      </c>
      <c r="M18" s="426"/>
      <c r="N18" s="427">
        <v>16815614.600000001</v>
      </c>
      <c r="O18" s="426"/>
      <c r="P18" s="426"/>
      <c r="Q18" s="428"/>
    </row>
    <row r="19" spans="2:17" ht="24" customHeight="1" x14ac:dyDescent="0.2">
      <c r="B19" s="423" t="s">
        <v>292</v>
      </c>
      <c r="C19" s="424"/>
      <c r="D19" s="424"/>
      <c r="E19" s="424"/>
      <c r="F19" s="424"/>
      <c r="G19" s="424"/>
      <c r="H19" s="188">
        <v>0</v>
      </c>
      <c r="I19" s="188">
        <v>0</v>
      </c>
      <c r="J19" s="188">
        <v>0</v>
      </c>
      <c r="K19" s="188">
        <v>0</v>
      </c>
      <c r="L19" s="425">
        <v>0</v>
      </c>
      <c r="M19" s="426"/>
      <c r="N19" s="427">
        <v>0</v>
      </c>
      <c r="O19" s="426"/>
      <c r="P19" s="426"/>
      <c r="Q19" s="428"/>
    </row>
    <row r="20" spans="2:17" ht="11.45" customHeight="1" x14ac:dyDescent="0.2">
      <c r="B20" s="429"/>
      <c r="C20" s="426"/>
      <c r="D20" s="426"/>
      <c r="E20" s="426"/>
      <c r="F20" s="426"/>
      <c r="G20" s="426"/>
      <c r="H20" s="189"/>
      <c r="I20" s="189"/>
      <c r="J20" s="189"/>
      <c r="K20" s="189"/>
      <c r="L20" s="430"/>
      <c r="M20" s="426"/>
      <c r="N20" s="431"/>
      <c r="O20" s="426"/>
      <c r="P20" s="426"/>
      <c r="Q20" s="428"/>
    </row>
    <row r="21" spans="2:17" ht="24" customHeight="1" x14ac:dyDescent="0.2">
      <c r="B21" s="442" t="s">
        <v>293</v>
      </c>
      <c r="C21" s="426"/>
      <c r="D21" s="426"/>
      <c r="E21" s="426"/>
      <c r="F21" s="426"/>
      <c r="G21" s="426"/>
      <c r="H21" s="188">
        <v>368577334</v>
      </c>
      <c r="I21" s="188">
        <v>145293084.66</v>
      </c>
      <c r="J21" s="188">
        <v>513870418.66000003</v>
      </c>
      <c r="K21" s="188">
        <v>507874911.64999998</v>
      </c>
      <c r="L21" s="425">
        <v>465153180.97000003</v>
      </c>
      <c r="M21" s="426"/>
      <c r="N21" s="427">
        <v>5995507.0099999998</v>
      </c>
      <c r="O21" s="426"/>
      <c r="P21" s="426"/>
      <c r="Q21" s="428"/>
    </row>
    <row r="22" spans="2:17" ht="31.9" customHeight="1" x14ac:dyDescent="0.2">
      <c r="B22" s="423" t="s">
        <v>294</v>
      </c>
      <c r="C22" s="424"/>
      <c r="D22" s="424"/>
      <c r="E22" s="424"/>
      <c r="F22" s="424"/>
      <c r="G22" s="424"/>
      <c r="H22" s="188">
        <v>86795113</v>
      </c>
      <c r="I22" s="188">
        <v>54958253.5</v>
      </c>
      <c r="J22" s="188">
        <v>141753366.5</v>
      </c>
      <c r="K22" s="188">
        <v>141068103.56</v>
      </c>
      <c r="L22" s="425">
        <v>133253789.48</v>
      </c>
      <c r="M22" s="426"/>
      <c r="N22" s="427">
        <v>685262.94</v>
      </c>
      <c r="O22" s="426"/>
      <c r="P22" s="426"/>
      <c r="Q22" s="428"/>
    </row>
    <row r="23" spans="2:17" ht="24" customHeight="1" x14ac:dyDescent="0.2">
      <c r="B23" s="423" t="s">
        <v>295</v>
      </c>
      <c r="C23" s="424"/>
      <c r="D23" s="424"/>
      <c r="E23" s="424"/>
      <c r="F23" s="424"/>
      <c r="G23" s="424"/>
      <c r="H23" s="188">
        <v>61943254</v>
      </c>
      <c r="I23" s="188">
        <v>-228614.27</v>
      </c>
      <c r="J23" s="188">
        <v>61714639.729999997</v>
      </c>
      <c r="K23" s="188">
        <v>60692346.189999998</v>
      </c>
      <c r="L23" s="425">
        <v>53583104.289999999</v>
      </c>
      <c r="M23" s="426"/>
      <c r="N23" s="427">
        <v>1022293.54</v>
      </c>
      <c r="O23" s="426"/>
      <c r="P23" s="426"/>
      <c r="Q23" s="428"/>
    </row>
    <row r="24" spans="2:17" ht="30" customHeight="1" x14ac:dyDescent="0.2">
      <c r="B24" s="423" t="s">
        <v>296</v>
      </c>
      <c r="C24" s="424"/>
      <c r="D24" s="424"/>
      <c r="E24" s="424"/>
      <c r="F24" s="424"/>
      <c r="G24" s="424"/>
      <c r="H24" s="188">
        <v>37533</v>
      </c>
      <c r="I24" s="188">
        <v>373399.68</v>
      </c>
      <c r="J24" s="188">
        <v>410932.68</v>
      </c>
      <c r="K24" s="188">
        <v>410932.55</v>
      </c>
      <c r="L24" s="425">
        <v>410932.55</v>
      </c>
      <c r="M24" s="426"/>
      <c r="N24" s="427">
        <v>0.13</v>
      </c>
      <c r="O24" s="426"/>
      <c r="P24" s="426"/>
      <c r="Q24" s="428"/>
    </row>
    <row r="25" spans="2:17" ht="24" customHeight="1" x14ac:dyDescent="0.2">
      <c r="B25" s="423" t="s">
        <v>297</v>
      </c>
      <c r="C25" s="424"/>
      <c r="D25" s="424"/>
      <c r="E25" s="424"/>
      <c r="F25" s="424"/>
      <c r="G25" s="424"/>
      <c r="H25" s="188">
        <v>3592677</v>
      </c>
      <c r="I25" s="188">
        <v>6538024.1500000004</v>
      </c>
      <c r="J25" s="188">
        <v>10130701.15</v>
      </c>
      <c r="K25" s="188">
        <v>9844612.0399999991</v>
      </c>
      <c r="L25" s="425">
        <v>9095622.1099999994</v>
      </c>
      <c r="M25" s="426"/>
      <c r="N25" s="427">
        <v>286089.11</v>
      </c>
      <c r="O25" s="426"/>
      <c r="P25" s="426"/>
      <c r="Q25" s="428"/>
    </row>
    <row r="26" spans="2:17" ht="24" customHeight="1" x14ac:dyDescent="0.2">
      <c r="B26" s="423" t="s">
        <v>298</v>
      </c>
      <c r="C26" s="424"/>
      <c r="D26" s="424"/>
      <c r="E26" s="424"/>
      <c r="F26" s="424"/>
      <c r="G26" s="424"/>
      <c r="H26" s="188">
        <v>43480568</v>
      </c>
      <c r="I26" s="188">
        <v>70158757.290000007</v>
      </c>
      <c r="J26" s="188">
        <v>113639325.29000001</v>
      </c>
      <c r="K26" s="188">
        <v>112298205.62</v>
      </c>
      <c r="L26" s="425">
        <v>109158349.13</v>
      </c>
      <c r="M26" s="426"/>
      <c r="N26" s="427">
        <v>1341119.67</v>
      </c>
      <c r="O26" s="426"/>
      <c r="P26" s="426"/>
      <c r="Q26" s="428"/>
    </row>
    <row r="27" spans="2:17" ht="24" customHeight="1" x14ac:dyDescent="0.2">
      <c r="B27" s="423" t="s">
        <v>299</v>
      </c>
      <c r="C27" s="424"/>
      <c r="D27" s="424"/>
      <c r="E27" s="424"/>
      <c r="F27" s="424"/>
      <c r="G27" s="424"/>
      <c r="H27" s="188">
        <v>142555777</v>
      </c>
      <c r="I27" s="188">
        <v>3851490.54</v>
      </c>
      <c r="J27" s="188">
        <v>146407267.53999999</v>
      </c>
      <c r="K27" s="188">
        <v>145412706.84</v>
      </c>
      <c r="L27" s="425">
        <v>128872117.83</v>
      </c>
      <c r="M27" s="426"/>
      <c r="N27" s="427">
        <v>994560.7</v>
      </c>
      <c r="O27" s="426"/>
      <c r="P27" s="426"/>
      <c r="Q27" s="428"/>
    </row>
    <row r="28" spans="2:17" ht="28.15" customHeight="1" x14ac:dyDescent="0.2">
      <c r="B28" s="423" t="s">
        <v>300</v>
      </c>
      <c r="C28" s="424"/>
      <c r="D28" s="424"/>
      <c r="E28" s="424"/>
      <c r="F28" s="424"/>
      <c r="G28" s="424"/>
      <c r="H28" s="188">
        <v>7912377</v>
      </c>
      <c r="I28" s="188">
        <v>3398870.84</v>
      </c>
      <c r="J28" s="188">
        <v>11311247.84</v>
      </c>
      <c r="K28" s="188">
        <v>11115521.26</v>
      </c>
      <c r="L28" s="425">
        <v>8891768.7599999998</v>
      </c>
      <c r="M28" s="426"/>
      <c r="N28" s="427">
        <v>195726.58</v>
      </c>
      <c r="O28" s="426"/>
      <c r="P28" s="426"/>
      <c r="Q28" s="428"/>
    </row>
    <row r="29" spans="2:17" ht="24" customHeight="1" x14ac:dyDescent="0.2">
      <c r="B29" s="423" t="s">
        <v>301</v>
      </c>
      <c r="C29" s="424"/>
      <c r="D29" s="424"/>
      <c r="E29" s="424"/>
      <c r="F29" s="424"/>
      <c r="G29" s="424"/>
      <c r="H29" s="188">
        <v>92800</v>
      </c>
      <c r="I29" s="188">
        <v>2466855.1800000002</v>
      </c>
      <c r="J29" s="188">
        <v>2559655.1800000002</v>
      </c>
      <c r="K29" s="188">
        <v>2552445.7999999998</v>
      </c>
      <c r="L29" s="425">
        <v>2351056.14</v>
      </c>
      <c r="M29" s="426"/>
      <c r="N29" s="427">
        <v>7209.38</v>
      </c>
      <c r="O29" s="426"/>
      <c r="P29" s="426"/>
      <c r="Q29" s="428"/>
    </row>
    <row r="30" spans="2:17" ht="24" customHeight="1" x14ac:dyDescent="0.2">
      <c r="B30" s="423" t="s">
        <v>302</v>
      </c>
      <c r="C30" s="424"/>
      <c r="D30" s="424"/>
      <c r="E30" s="424"/>
      <c r="F30" s="424"/>
      <c r="G30" s="424"/>
      <c r="H30" s="188">
        <v>22167235</v>
      </c>
      <c r="I30" s="188">
        <v>3776047.75</v>
      </c>
      <c r="J30" s="188">
        <v>25943282.75</v>
      </c>
      <c r="K30" s="188">
        <v>24480037.789999999</v>
      </c>
      <c r="L30" s="425">
        <v>19536440.68</v>
      </c>
      <c r="M30" s="426"/>
      <c r="N30" s="427">
        <v>1463244.96</v>
      </c>
      <c r="O30" s="426"/>
      <c r="P30" s="426"/>
      <c r="Q30" s="428"/>
    </row>
    <row r="31" spans="2:17" ht="11.45" customHeight="1" x14ac:dyDescent="0.2">
      <c r="B31" s="429"/>
      <c r="C31" s="426"/>
      <c r="D31" s="426"/>
      <c r="E31" s="426"/>
      <c r="F31" s="426"/>
      <c r="G31" s="426"/>
      <c r="H31" s="189"/>
      <c r="I31" s="189"/>
      <c r="J31" s="189"/>
      <c r="K31" s="189"/>
      <c r="L31" s="430"/>
      <c r="M31" s="426"/>
      <c r="N31" s="431"/>
      <c r="O31" s="426"/>
      <c r="P31" s="426"/>
      <c r="Q31" s="428"/>
    </row>
    <row r="32" spans="2:17" ht="24" customHeight="1" x14ac:dyDescent="0.2">
      <c r="B32" s="442" t="s">
        <v>303</v>
      </c>
      <c r="C32" s="426"/>
      <c r="D32" s="426"/>
      <c r="E32" s="426"/>
      <c r="F32" s="426"/>
      <c r="G32" s="426"/>
      <c r="H32" s="188">
        <v>938450951</v>
      </c>
      <c r="I32" s="188">
        <v>735329954.51999998</v>
      </c>
      <c r="J32" s="188">
        <v>1673780905.52</v>
      </c>
      <c r="K32" s="188">
        <v>1629391658.54</v>
      </c>
      <c r="L32" s="425">
        <v>1502430044.9300001</v>
      </c>
      <c r="M32" s="426"/>
      <c r="N32" s="427">
        <v>44389246.979999997</v>
      </c>
      <c r="O32" s="426"/>
      <c r="P32" s="426"/>
      <c r="Q32" s="428"/>
    </row>
    <row r="33" spans="2:17" ht="24" customHeight="1" x14ac:dyDescent="0.2">
      <c r="B33" s="423" t="s">
        <v>304</v>
      </c>
      <c r="C33" s="424"/>
      <c r="D33" s="424"/>
      <c r="E33" s="424"/>
      <c r="F33" s="424"/>
      <c r="G33" s="424"/>
      <c r="H33" s="188">
        <v>57964125</v>
      </c>
      <c r="I33" s="188">
        <v>8118316.8399999999</v>
      </c>
      <c r="J33" s="188">
        <v>66082441.840000004</v>
      </c>
      <c r="K33" s="188">
        <v>62967642.43</v>
      </c>
      <c r="L33" s="425">
        <v>60417008.020000003</v>
      </c>
      <c r="M33" s="426"/>
      <c r="N33" s="427">
        <v>3114799.41</v>
      </c>
      <c r="O33" s="426"/>
      <c r="P33" s="426"/>
      <c r="Q33" s="428"/>
    </row>
    <row r="34" spans="2:17" ht="24" customHeight="1" x14ac:dyDescent="0.2">
      <c r="B34" s="423" t="s">
        <v>305</v>
      </c>
      <c r="C34" s="424"/>
      <c r="D34" s="424"/>
      <c r="E34" s="424"/>
      <c r="F34" s="424"/>
      <c r="G34" s="424"/>
      <c r="H34" s="188">
        <v>116385032</v>
      </c>
      <c r="I34" s="188">
        <v>77537576.439999998</v>
      </c>
      <c r="J34" s="188">
        <v>193922608.44</v>
      </c>
      <c r="K34" s="188">
        <v>186183421.78999999</v>
      </c>
      <c r="L34" s="425">
        <v>178132791.05000001</v>
      </c>
      <c r="M34" s="426"/>
      <c r="N34" s="427">
        <v>7739186.6500000004</v>
      </c>
      <c r="O34" s="426"/>
      <c r="P34" s="426"/>
      <c r="Q34" s="428"/>
    </row>
    <row r="35" spans="2:17" ht="28.15" customHeight="1" x14ac:dyDescent="0.2">
      <c r="B35" s="423" t="s">
        <v>306</v>
      </c>
      <c r="C35" s="424"/>
      <c r="D35" s="424"/>
      <c r="E35" s="424"/>
      <c r="F35" s="424"/>
      <c r="G35" s="424"/>
      <c r="H35" s="188">
        <v>160963239</v>
      </c>
      <c r="I35" s="188">
        <v>193897175.81</v>
      </c>
      <c r="J35" s="188">
        <v>354860414.81</v>
      </c>
      <c r="K35" s="188">
        <v>351338722.12</v>
      </c>
      <c r="L35" s="425">
        <v>335941276.98000002</v>
      </c>
      <c r="M35" s="426"/>
      <c r="N35" s="427">
        <v>3521692.69</v>
      </c>
      <c r="O35" s="426"/>
      <c r="P35" s="426"/>
      <c r="Q35" s="428"/>
    </row>
    <row r="36" spans="2:17" ht="27.6" customHeight="1" x14ac:dyDescent="0.2">
      <c r="B36" s="423" t="s">
        <v>307</v>
      </c>
      <c r="C36" s="424"/>
      <c r="D36" s="424"/>
      <c r="E36" s="424"/>
      <c r="F36" s="424"/>
      <c r="G36" s="424"/>
      <c r="H36" s="188">
        <v>44345602</v>
      </c>
      <c r="I36" s="188">
        <v>-4946722.6500000004</v>
      </c>
      <c r="J36" s="188">
        <v>39398879.350000001</v>
      </c>
      <c r="K36" s="188">
        <v>28338810</v>
      </c>
      <c r="L36" s="425">
        <v>26259470.440000001</v>
      </c>
      <c r="M36" s="426"/>
      <c r="N36" s="427">
        <v>11060069.35</v>
      </c>
      <c r="O36" s="426"/>
      <c r="P36" s="426"/>
      <c r="Q36" s="428"/>
    </row>
    <row r="37" spans="2:17" ht="31.15" customHeight="1" x14ac:dyDescent="0.2">
      <c r="B37" s="423" t="s">
        <v>308</v>
      </c>
      <c r="C37" s="424"/>
      <c r="D37" s="424"/>
      <c r="E37" s="424"/>
      <c r="F37" s="424"/>
      <c r="G37" s="424"/>
      <c r="H37" s="188">
        <v>154119717</v>
      </c>
      <c r="I37" s="188">
        <v>-34109308.579999998</v>
      </c>
      <c r="J37" s="188">
        <v>120010408.42</v>
      </c>
      <c r="K37" s="188">
        <v>115010335.31999999</v>
      </c>
      <c r="L37" s="425">
        <v>107084716.73</v>
      </c>
      <c r="M37" s="426"/>
      <c r="N37" s="427">
        <v>5000073.0999999996</v>
      </c>
      <c r="O37" s="426"/>
      <c r="P37" s="426"/>
      <c r="Q37" s="428"/>
    </row>
    <row r="38" spans="2:17" ht="24" customHeight="1" x14ac:dyDescent="0.2">
      <c r="B38" s="423" t="s">
        <v>309</v>
      </c>
      <c r="C38" s="424"/>
      <c r="D38" s="424"/>
      <c r="E38" s="424"/>
      <c r="F38" s="424"/>
      <c r="G38" s="424"/>
      <c r="H38" s="188">
        <v>161200579</v>
      </c>
      <c r="I38" s="188">
        <v>418609950.43000001</v>
      </c>
      <c r="J38" s="188">
        <v>579810529.42999995</v>
      </c>
      <c r="K38" s="188">
        <v>578912817.23000002</v>
      </c>
      <c r="L38" s="425">
        <v>534369980.01999998</v>
      </c>
      <c r="M38" s="426"/>
      <c r="N38" s="427">
        <v>897712.2</v>
      </c>
      <c r="O38" s="426"/>
      <c r="P38" s="426"/>
      <c r="Q38" s="428"/>
    </row>
    <row r="39" spans="2:17" ht="24" customHeight="1" x14ac:dyDescent="0.2">
      <c r="B39" s="423" t="s">
        <v>310</v>
      </c>
      <c r="C39" s="424"/>
      <c r="D39" s="424"/>
      <c r="E39" s="424"/>
      <c r="F39" s="424"/>
      <c r="G39" s="424"/>
      <c r="H39" s="188">
        <v>35387276</v>
      </c>
      <c r="I39" s="188">
        <v>-4919727.82</v>
      </c>
      <c r="J39" s="188">
        <v>30467548.18</v>
      </c>
      <c r="K39" s="188">
        <v>28808371.16</v>
      </c>
      <c r="L39" s="425">
        <v>28353600.719999999</v>
      </c>
      <c r="M39" s="426"/>
      <c r="N39" s="427">
        <v>1659177.02</v>
      </c>
      <c r="O39" s="426"/>
      <c r="P39" s="426"/>
      <c r="Q39" s="428"/>
    </row>
    <row r="40" spans="2:17" ht="24" customHeight="1" x14ac:dyDescent="0.2">
      <c r="B40" s="423" t="s">
        <v>311</v>
      </c>
      <c r="C40" s="424"/>
      <c r="D40" s="424"/>
      <c r="E40" s="424"/>
      <c r="F40" s="424"/>
      <c r="G40" s="424"/>
      <c r="H40" s="188">
        <v>112263401</v>
      </c>
      <c r="I40" s="188">
        <v>60045121.210000001</v>
      </c>
      <c r="J40" s="188">
        <v>172308522.21000001</v>
      </c>
      <c r="K40" s="188">
        <v>167825706.25</v>
      </c>
      <c r="L40" s="425">
        <v>135470473.03999999</v>
      </c>
      <c r="M40" s="426"/>
      <c r="N40" s="427">
        <v>4482815.96</v>
      </c>
      <c r="O40" s="426"/>
      <c r="P40" s="426"/>
      <c r="Q40" s="428"/>
    </row>
    <row r="41" spans="2:17" ht="24" customHeight="1" x14ac:dyDescent="0.2">
      <c r="B41" s="423" t="s">
        <v>312</v>
      </c>
      <c r="C41" s="424"/>
      <c r="D41" s="424"/>
      <c r="E41" s="424"/>
      <c r="F41" s="424"/>
      <c r="G41" s="424"/>
      <c r="H41" s="188">
        <v>95821980</v>
      </c>
      <c r="I41" s="188">
        <v>21097572.84</v>
      </c>
      <c r="J41" s="188">
        <v>116919552.84</v>
      </c>
      <c r="K41" s="188">
        <v>110005832.23999999</v>
      </c>
      <c r="L41" s="425">
        <v>96400727.930000007</v>
      </c>
      <c r="M41" s="426"/>
      <c r="N41" s="427">
        <v>6913720.5999999996</v>
      </c>
      <c r="O41" s="426"/>
      <c r="P41" s="426"/>
      <c r="Q41" s="428"/>
    </row>
    <row r="42" spans="2:17" ht="11.45" customHeight="1" x14ac:dyDescent="0.2">
      <c r="B42" s="429"/>
      <c r="C42" s="426"/>
      <c r="D42" s="426"/>
      <c r="E42" s="426"/>
      <c r="F42" s="426"/>
      <c r="G42" s="426"/>
      <c r="H42" s="189"/>
      <c r="I42" s="189"/>
      <c r="J42" s="189"/>
      <c r="K42" s="189"/>
      <c r="L42" s="430"/>
      <c r="M42" s="426"/>
      <c r="N42" s="431"/>
      <c r="O42" s="426"/>
      <c r="P42" s="426"/>
      <c r="Q42" s="428"/>
    </row>
    <row r="43" spans="2:17" ht="33.6" customHeight="1" x14ac:dyDescent="0.2">
      <c r="B43" s="442" t="s">
        <v>313</v>
      </c>
      <c r="C43" s="426"/>
      <c r="D43" s="426"/>
      <c r="E43" s="426"/>
      <c r="F43" s="426"/>
      <c r="G43" s="426"/>
      <c r="H43" s="188">
        <v>3368750787</v>
      </c>
      <c r="I43" s="188">
        <v>9186688.8900000006</v>
      </c>
      <c r="J43" s="188">
        <v>3377937475.8899999</v>
      </c>
      <c r="K43" s="188">
        <v>3213954857.6100001</v>
      </c>
      <c r="L43" s="425">
        <v>3135935762.9499998</v>
      </c>
      <c r="M43" s="426"/>
      <c r="N43" s="427">
        <v>163982618.28</v>
      </c>
      <c r="O43" s="426"/>
      <c r="P43" s="426"/>
      <c r="Q43" s="428"/>
    </row>
    <row r="44" spans="2:17" ht="31.9" customHeight="1" x14ac:dyDescent="0.2">
      <c r="B44" s="423" t="s">
        <v>314</v>
      </c>
      <c r="C44" s="424"/>
      <c r="D44" s="424"/>
      <c r="E44" s="424"/>
      <c r="F44" s="424"/>
      <c r="G44" s="424"/>
      <c r="H44" s="188">
        <v>724709370</v>
      </c>
      <c r="I44" s="188">
        <v>-17159876.57</v>
      </c>
      <c r="J44" s="188">
        <v>707549493.42999995</v>
      </c>
      <c r="K44" s="188">
        <v>705390362.35000002</v>
      </c>
      <c r="L44" s="425">
        <v>705339582.35000002</v>
      </c>
      <c r="M44" s="426"/>
      <c r="N44" s="427">
        <v>2159131.08</v>
      </c>
      <c r="O44" s="426"/>
      <c r="P44" s="426"/>
      <c r="Q44" s="428"/>
    </row>
    <row r="45" spans="2:17" ht="24" customHeight="1" x14ac:dyDescent="0.2">
      <c r="B45" s="423" t="s">
        <v>315</v>
      </c>
      <c r="C45" s="424"/>
      <c r="D45" s="424"/>
      <c r="E45" s="424"/>
      <c r="F45" s="424"/>
      <c r="G45" s="424"/>
      <c r="H45" s="188">
        <v>2139909826</v>
      </c>
      <c r="I45" s="188">
        <v>118573027.28</v>
      </c>
      <c r="J45" s="188">
        <v>2258482853.2800002</v>
      </c>
      <c r="K45" s="188">
        <v>2124920992.21</v>
      </c>
      <c r="L45" s="425">
        <v>2069704224.53</v>
      </c>
      <c r="M45" s="426"/>
      <c r="N45" s="427">
        <v>133561861.06999999</v>
      </c>
      <c r="O45" s="426"/>
      <c r="P45" s="426"/>
      <c r="Q45" s="428"/>
    </row>
    <row r="46" spans="2:17" ht="24" customHeight="1" x14ac:dyDescent="0.2">
      <c r="B46" s="423" t="s">
        <v>316</v>
      </c>
      <c r="C46" s="424"/>
      <c r="D46" s="424"/>
      <c r="E46" s="424"/>
      <c r="F46" s="424"/>
      <c r="G46" s="424"/>
      <c r="H46" s="188">
        <v>0</v>
      </c>
      <c r="I46" s="188">
        <v>0</v>
      </c>
      <c r="J46" s="188">
        <v>0</v>
      </c>
      <c r="K46" s="188">
        <v>0</v>
      </c>
      <c r="L46" s="425">
        <v>0</v>
      </c>
      <c r="M46" s="426"/>
      <c r="N46" s="427">
        <v>0</v>
      </c>
      <c r="O46" s="426"/>
      <c r="P46" s="426"/>
      <c r="Q46" s="428"/>
    </row>
    <row r="47" spans="2:17" ht="24" customHeight="1" x14ac:dyDescent="0.2">
      <c r="B47" s="423" t="s">
        <v>317</v>
      </c>
      <c r="C47" s="424"/>
      <c r="D47" s="424"/>
      <c r="E47" s="424"/>
      <c r="F47" s="424"/>
      <c r="G47" s="424"/>
      <c r="H47" s="188">
        <v>390631595</v>
      </c>
      <c r="I47" s="188">
        <v>-43221944.340000004</v>
      </c>
      <c r="J47" s="188">
        <v>347409650.66000003</v>
      </c>
      <c r="K47" s="188">
        <v>320204690.52999997</v>
      </c>
      <c r="L47" s="425">
        <v>304733734.06999999</v>
      </c>
      <c r="M47" s="426"/>
      <c r="N47" s="427">
        <v>27204960.129999999</v>
      </c>
      <c r="O47" s="426"/>
      <c r="P47" s="426"/>
      <c r="Q47" s="428"/>
    </row>
    <row r="48" spans="2:17" ht="24" customHeight="1" x14ac:dyDescent="0.2">
      <c r="B48" s="423" t="s">
        <v>318</v>
      </c>
      <c r="C48" s="424"/>
      <c r="D48" s="424"/>
      <c r="E48" s="424"/>
      <c r="F48" s="424"/>
      <c r="G48" s="424"/>
      <c r="H48" s="188">
        <v>0</v>
      </c>
      <c r="I48" s="188">
        <v>0</v>
      </c>
      <c r="J48" s="188">
        <v>0</v>
      </c>
      <c r="K48" s="188">
        <v>0</v>
      </c>
      <c r="L48" s="425">
        <v>0</v>
      </c>
      <c r="M48" s="426"/>
      <c r="N48" s="427">
        <v>0</v>
      </c>
      <c r="O48" s="426"/>
      <c r="P48" s="426"/>
      <c r="Q48" s="428"/>
    </row>
    <row r="49" spans="2:17" ht="25.9" customHeight="1" x14ac:dyDescent="0.2">
      <c r="B49" s="423" t="s">
        <v>319</v>
      </c>
      <c r="C49" s="424"/>
      <c r="D49" s="424"/>
      <c r="E49" s="424"/>
      <c r="F49" s="424"/>
      <c r="G49" s="424"/>
      <c r="H49" s="188">
        <v>107160000</v>
      </c>
      <c r="I49" s="188">
        <v>-46891185.479999997</v>
      </c>
      <c r="J49" s="188">
        <v>60268814.520000003</v>
      </c>
      <c r="K49" s="188">
        <v>60268814.520000003</v>
      </c>
      <c r="L49" s="425">
        <v>52988224</v>
      </c>
      <c r="M49" s="426"/>
      <c r="N49" s="427">
        <v>0</v>
      </c>
      <c r="O49" s="426"/>
      <c r="P49" s="426"/>
      <c r="Q49" s="428"/>
    </row>
    <row r="50" spans="2:17" ht="24" customHeight="1" x14ac:dyDescent="0.2">
      <c r="B50" s="423" t="s">
        <v>320</v>
      </c>
      <c r="C50" s="424"/>
      <c r="D50" s="424"/>
      <c r="E50" s="424"/>
      <c r="F50" s="424"/>
      <c r="G50" s="424"/>
      <c r="H50" s="188">
        <v>6339996</v>
      </c>
      <c r="I50" s="188">
        <v>-2113332</v>
      </c>
      <c r="J50" s="188">
        <v>4226664</v>
      </c>
      <c r="K50" s="188">
        <v>3169998</v>
      </c>
      <c r="L50" s="425">
        <v>3169998</v>
      </c>
      <c r="M50" s="426"/>
      <c r="N50" s="427">
        <v>1056666</v>
      </c>
      <c r="O50" s="426"/>
      <c r="P50" s="426"/>
      <c r="Q50" s="428"/>
    </row>
    <row r="51" spans="2:17" ht="24" customHeight="1" x14ac:dyDescent="0.2">
      <c r="B51" s="423" t="s">
        <v>321</v>
      </c>
      <c r="C51" s="424"/>
      <c r="D51" s="424"/>
      <c r="E51" s="424"/>
      <c r="F51" s="424"/>
      <c r="G51" s="424"/>
      <c r="H51" s="188">
        <v>0</v>
      </c>
      <c r="I51" s="188">
        <v>0</v>
      </c>
      <c r="J51" s="188">
        <v>0</v>
      </c>
      <c r="K51" s="188">
        <v>0</v>
      </c>
      <c r="L51" s="425">
        <v>0</v>
      </c>
      <c r="M51" s="426"/>
      <c r="N51" s="427">
        <v>0</v>
      </c>
      <c r="O51" s="426"/>
      <c r="P51" s="426"/>
      <c r="Q51" s="428"/>
    </row>
    <row r="52" spans="2:17" ht="24" customHeight="1" x14ac:dyDescent="0.2">
      <c r="B52" s="423" t="s">
        <v>322</v>
      </c>
      <c r="C52" s="424"/>
      <c r="D52" s="424"/>
      <c r="E52" s="424"/>
      <c r="F52" s="424"/>
      <c r="G52" s="424"/>
      <c r="H52" s="188">
        <v>0</v>
      </c>
      <c r="I52" s="188">
        <v>0</v>
      </c>
      <c r="J52" s="188">
        <v>0</v>
      </c>
      <c r="K52" s="188">
        <v>0</v>
      </c>
      <c r="L52" s="425">
        <v>0</v>
      </c>
      <c r="M52" s="426"/>
      <c r="N52" s="427">
        <v>0</v>
      </c>
      <c r="O52" s="426"/>
      <c r="P52" s="426"/>
      <c r="Q52" s="428"/>
    </row>
    <row r="53" spans="2:17" ht="11.45" customHeight="1" x14ac:dyDescent="0.2">
      <c r="B53" s="429"/>
      <c r="C53" s="426"/>
      <c r="D53" s="426"/>
      <c r="E53" s="426"/>
      <c r="F53" s="426"/>
      <c r="G53" s="426"/>
      <c r="H53" s="189"/>
      <c r="I53" s="189"/>
      <c r="J53" s="189"/>
      <c r="K53" s="189"/>
      <c r="L53" s="430"/>
      <c r="M53" s="426"/>
      <c r="N53" s="431"/>
      <c r="O53" s="426"/>
      <c r="P53" s="426"/>
      <c r="Q53" s="428"/>
    </row>
    <row r="54" spans="2:17" ht="30" customHeight="1" x14ac:dyDescent="0.2">
      <c r="B54" s="442" t="s">
        <v>323</v>
      </c>
      <c r="C54" s="426"/>
      <c r="D54" s="426"/>
      <c r="E54" s="426"/>
      <c r="F54" s="426"/>
      <c r="G54" s="426"/>
      <c r="H54" s="188">
        <v>1313222</v>
      </c>
      <c r="I54" s="188">
        <v>27713036.57</v>
      </c>
      <c r="J54" s="188">
        <v>29026258.57</v>
      </c>
      <c r="K54" s="188">
        <v>27564151.73</v>
      </c>
      <c r="L54" s="425">
        <v>14052881.140000001</v>
      </c>
      <c r="M54" s="426"/>
      <c r="N54" s="427">
        <v>1462106.84</v>
      </c>
      <c r="O54" s="426"/>
      <c r="P54" s="426"/>
      <c r="Q54" s="428"/>
    </row>
    <row r="55" spans="2:17" ht="24" customHeight="1" x14ac:dyDescent="0.2">
      <c r="B55" s="423" t="s">
        <v>324</v>
      </c>
      <c r="C55" s="424"/>
      <c r="D55" s="424"/>
      <c r="E55" s="424"/>
      <c r="F55" s="424"/>
      <c r="G55" s="424"/>
      <c r="H55" s="188">
        <v>1112722</v>
      </c>
      <c r="I55" s="188">
        <v>18878410.530000001</v>
      </c>
      <c r="J55" s="188">
        <v>19991132.530000001</v>
      </c>
      <c r="K55" s="188">
        <v>18773203.41</v>
      </c>
      <c r="L55" s="425">
        <v>5759741.0700000003</v>
      </c>
      <c r="M55" s="426"/>
      <c r="N55" s="427">
        <v>1217929.1200000001</v>
      </c>
      <c r="O55" s="426"/>
      <c r="P55" s="426"/>
      <c r="Q55" s="428"/>
    </row>
    <row r="56" spans="2:17" ht="24" customHeight="1" x14ac:dyDescent="0.2">
      <c r="B56" s="423" t="s">
        <v>325</v>
      </c>
      <c r="C56" s="424"/>
      <c r="D56" s="424"/>
      <c r="E56" s="424"/>
      <c r="F56" s="424"/>
      <c r="G56" s="424"/>
      <c r="H56" s="188">
        <v>101000</v>
      </c>
      <c r="I56" s="188">
        <v>303818.90000000002</v>
      </c>
      <c r="J56" s="188">
        <v>404818.9</v>
      </c>
      <c r="K56" s="188">
        <v>358117.55</v>
      </c>
      <c r="L56" s="425">
        <v>295301.3</v>
      </c>
      <c r="M56" s="426"/>
      <c r="N56" s="427">
        <v>46701.35</v>
      </c>
      <c r="O56" s="426"/>
      <c r="P56" s="426"/>
      <c r="Q56" s="428"/>
    </row>
    <row r="57" spans="2:17" ht="24" customHeight="1" x14ac:dyDescent="0.2">
      <c r="B57" s="423" t="s">
        <v>326</v>
      </c>
      <c r="C57" s="424"/>
      <c r="D57" s="424"/>
      <c r="E57" s="424"/>
      <c r="F57" s="424"/>
      <c r="G57" s="424"/>
      <c r="H57" s="188">
        <v>0</v>
      </c>
      <c r="I57" s="188">
        <v>40000</v>
      </c>
      <c r="J57" s="188">
        <v>40000</v>
      </c>
      <c r="K57" s="188">
        <v>36888</v>
      </c>
      <c r="L57" s="425">
        <v>36888</v>
      </c>
      <c r="M57" s="426"/>
      <c r="N57" s="427">
        <v>3112</v>
      </c>
      <c r="O57" s="426"/>
      <c r="P57" s="426"/>
      <c r="Q57" s="428"/>
    </row>
    <row r="58" spans="2:17" ht="24" customHeight="1" x14ac:dyDescent="0.2">
      <c r="B58" s="423" t="s">
        <v>327</v>
      </c>
      <c r="C58" s="424"/>
      <c r="D58" s="424"/>
      <c r="E58" s="424"/>
      <c r="F58" s="424"/>
      <c r="G58" s="424"/>
      <c r="H58" s="188">
        <v>9400</v>
      </c>
      <c r="I58" s="188">
        <v>5259366.8099999996</v>
      </c>
      <c r="J58" s="188">
        <v>5268766.8099999996</v>
      </c>
      <c r="K58" s="188">
        <v>5152010.01</v>
      </c>
      <c r="L58" s="425">
        <v>4721310.01</v>
      </c>
      <c r="M58" s="426"/>
      <c r="N58" s="427">
        <v>116756.8</v>
      </c>
      <c r="O58" s="426"/>
      <c r="P58" s="426"/>
      <c r="Q58" s="428"/>
    </row>
    <row r="59" spans="2:17" ht="24" customHeight="1" x14ac:dyDescent="0.2">
      <c r="B59" s="423" t="s">
        <v>328</v>
      </c>
      <c r="C59" s="424"/>
      <c r="D59" s="424"/>
      <c r="E59" s="424"/>
      <c r="F59" s="424"/>
      <c r="G59" s="424"/>
      <c r="H59" s="188">
        <v>0</v>
      </c>
      <c r="I59" s="188">
        <v>0</v>
      </c>
      <c r="J59" s="188">
        <v>0</v>
      </c>
      <c r="K59" s="188">
        <v>0</v>
      </c>
      <c r="L59" s="425">
        <v>0</v>
      </c>
      <c r="M59" s="426"/>
      <c r="N59" s="427">
        <v>0</v>
      </c>
      <c r="O59" s="426"/>
      <c r="P59" s="426"/>
      <c r="Q59" s="428"/>
    </row>
    <row r="60" spans="2:17" ht="24" customHeight="1" x14ac:dyDescent="0.2">
      <c r="B60" s="423" t="s">
        <v>329</v>
      </c>
      <c r="C60" s="424"/>
      <c r="D60" s="424"/>
      <c r="E60" s="424"/>
      <c r="F60" s="424"/>
      <c r="G60" s="424"/>
      <c r="H60" s="188">
        <v>70100</v>
      </c>
      <c r="I60" s="188">
        <v>1015695.8</v>
      </c>
      <c r="J60" s="188">
        <v>1085795.8</v>
      </c>
      <c r="K60" s="188">
        <v>1037495.84</v>
      </c>
      <c r="L60" s="425">
        <v>1033203.84</v>
      </c>
      <c r="M60" s="426"/>
      <c r="N60" s="427">
        <v>48299.96</v>
      </c>
      <c r="O60" s="426"/>
      <c r="P60" s="426"/>
      <c r="Q60" s="428"/>
    </row>
    <row r="61" spans="2:17" ht="24" customHeight="1" x14ac:dyDescent="0.2">
      <c r="B61" s="423" t="s">
        <v>330</v>
      </c>
      <c r="C61" s="424"/>
      <c r="D61" s="424"/>
      <c r="E61" s="424"/>
      <c r="F61" s="424"/>
      <c r="G61" s="424"/>
      <c r="H61" s="188">
        <v>0</v>
      </c>
      <c r="I61" s="188">
        <v>0</v>
      </c>
      <c r="J61" s="188">
        <v>0</v>
      </c>
      <c r="K61" s="188">
        <v>0</v>
      </c>
      <c r="L61" s="425">
        <v>0</v>
      </c>
      <c r="M61" s="426"/>
      <c r="N61" s="427">
        <v>0</v>
      </c>
      <c r="O61" s="426"/>
      <c r="P61" s="426"/>
      <c r="Q61" s="428"/>
    </row>
    <row r="62" spans="2:17" ht="24" customHeight="1" x14ac:dyDescent="0.2">
      <c r="B62" s="436" t="s">
        <v>331</v>
      </c>
      <c r="C62" s="437"/>
      <c r="D62" s="437"/>
      <c r="E62" s="437"/>
      <c r="F62" s="437"/>
      <c r="G62" s="437"/>
      <c r="H62" s="190">
        <v>0</v>
      </c>
      <c r="I62" s="190">
        <v>2000000</v>
      </c>
      <c r="J62" s="190">
        <v>2000000</v>
      </c>
      <c r="K62" s="190">
        <v>2000000</v>
      </c>
      <c r="L62" s="438">
        <v>2000000</v>
      </c>
      <c r="M62" s="439"/>
      <c r="N62" s="440">
        <v>0</v>
      </c>
      <c r="O62" s="439"/>
      <c r="P62" s="439"/>
      <c r="Q62" s="441"/>
    </row>
    <row r="63" spans="2:17" ht="24" customHeight="1" x14ac:dyDescent="0.2">
      <c r="B63" s="452" t="s">
        <v>332</v>
      </c>
      <c r="C63" s="453"/>
      <c r="D63" s="453"/>
      <c r="E63" s="453"/>
      <c r="F63" s="453"/>
      <c r="G63" s="454"/>
      <c r="H63" s="188">
        <v>20000</v>
      </c>
      <c r="I63" s="188">
        <v>215744.53</v>
      </c>
      <c r="J63" s="188">
        <v>235744.53</v>
      </c>
      <c r="K63" s="191">
        <v>206436.92</v>
      </c>
      <c r="L63" s="425">
        <v>206436.92</v>
      </c>
      <c r="M63" s="434"/>
      <c r="N63" s="427">
        <v>29307.61</v>
      </c>
      <c r="O63" s="434"/>
      <c r="P63" s="434"/>
      <c r="Q63" s="428"/>
    </row>
    <row r="64" spans="2:17" ht="11.45" customHeight="1" x14ac:dyDescent="0.2">
      <c r="B64" s="429"/>
      <c r="C64" s="426"/>
      <c r="D64" s="426"/>
      <c r="E64" s="426"/>
      <c r="F64" s="426"/>
      <c r="G64" s="426"/>
      <c r="H64" s="192"/>
      <c r="I64" s="192"/>
      <c r="J64" s="192"/>
      <c r="K64" s="189"/>
      <c r="L64" s="430"/>
      <c r="M64" s="433"/>
      <c r="N64" s="431"/>
      <c r="O64" s="434"/>
      <c r="P64" s="434"/>
      <c r="Q64" s="428"/>
    </row>
    <row r="65" spans="2:17" ht="24" customHeight="1" x14ac:dyDescent="0.2">
      <c r="B65" s="442" t="s">
        <v>333</v>
      </c>
      <c r="C65" s="434"/>
      <c r="D65" s="434"/>
      <c r="E65" s="434"/>
      <c r="F65" s="434"/>
      <c r="G65" s="433"/>
      <c r="H65" s="188">
        <v>511649928</v>
      </c>
      <c r="I65" s="188">
        <v>-174451578.78999999</v>
      </c>
      <c r="J65" s="188">
        <v>337198349.20999998</v>
      </c>
      <c r="K65" s="193">
        <v>232923028.12</v>
      </c>
      <c r="L65" s="425">
        <v>185694918.15000001</v>
      </c>
      <c r="M65" s="433"/>
      <c r="N65" s="427">
        <v>104275321.09</v>
      </c>
      <c r="O65" s="434"/>
      <c r="P65" s="434"/>
      <c r="Q65" s="428"/>
    </row>
    <row r="66" spans="2:17" ht="24" customHeight="1" x14ac:dyDescent="0.2">
      <c r="B66" s="423" t="s">
        <v>334</v>
      </c>
      <c r="C66" s="432"/>
      <c r="D66" s="432"/>
      <c r="E66" s="432"/>
      <c r="F66" s="432"/>
      <c r="G66" s="432"/>
      <c r="H66" s="193">
        <v>511649928</v>
      </c>
      <c r="I66" s="193">
        <v>-175378800.62</v>
      </c>
      <c r="J66" s="193">
        <v>336271127.38</v>
      </c>
      <c r="K66" s="193">
        <v>231995806.28999999</v>
      </c>
      <c r="L66" s="425">
        <v>184935962.33000001</v>
      </c>
      <c r="M66" s="433"/>
      <c r="N66" s="427">
        <v>104275321.09</v>
      </c>
      <c r="O66" s="434"/>
      <c r="P66" s="434"/>
      <c r="Q66" s="428"/>
    </row>
    <row r="67" spans="2:17" ht="24" customHeight="1" x14ac:dyDescent="0.2">
      <c r="B67" s="423" t="s">
        <v>335</v>
      </c>
      <c r="C67" s="432"/>
      <c r="D67" s="432"/>
      <c r="E67" s="432"/>
      <c r="F67" s="432"/>
      <c r="G67" s="435"/>
      <c r="H67" s="193">
        <v>0</v>
      </c>
      <c r="I67" s="193">
        <v>927221.83</v>
      </c>
      <c r="J67" s="193">
        <v>927221.83</v>
      </c>
      <c r="K67" s="188">
        <v>927221.83</v>
      </c>
      <c r="L67" s="425">
        <v>758955.82</v>
      </c>
      <c r="M67" s="426"/>
      <c r="N67" s="427">
        <v>0</v>
      </c>
      <c r="O67" s="426"/>
      <c r="P67" s="426"/>
      <c r="Q67" s="428"/>
    </row>
    <row r="68" spans="2:17" ht="24" customHeight="1" x14ac:dyDescent="0.2">
      <c r="B68" s="423" t="s">
        <v>336</v>
      </c>
      <c r="C68" s="432"/>
      <c r="D68" s="432"/>
      <c r="E68" s="432"/>
      <c r="F68" s="432"/>
      <c r="G68" s="435"/>
      <c r="H68" s="193">
        <v>0</v>
      </c>
      <c r="I68" s="188">
        <v>0</v>
      </c>
      <c r="J68" s="188">
        <v>0</v>
      </c>
      <c r="K68" s="188">
        <v>0</v>
      </c>
      <c r="L68" s="425">
        <v>0</v>
      </c>
      <c r="M68" s="434"/>
      <c r="N68" s="427">
        <v>0</v>
      </c>
      <c r="O68" s="434"/>
      <c r="P68" s="434"/>
      <c r="Q68" s="428"/>
    </row>
    <row r="69" spans="2:17" ht="11.45" customHeight="1" x14ac:dyDescent="0.2">
      <c r="B69" s="429"/>
      <c r="C69" s="426"/>
      <c r="D69" s="426"/>
      <c r="E69" s="426"/>
      <c r="F69" s="426"/>
      <c r="G69" s="426"/>
      <c r="H69" s="189"/>
      <c r="I69" s="192"/>
      <c r="J69" s="192"/>
      <c r="K69" s="192"/>
      <c r="L69" s="430"/>
      <c r="M69" s="433"/>
      <c r="N69" s="431"/>
      <c r="O69" s="426"/>
      <c r="P69" s="426"/>
      <c r="Q69" s="428"/>
    </row>
    <row r="70" spans="2:17" ht="33.6" customHeight="1" x14ac:dyDescent="0.2">
      <c r="B70" s="442" t="s">
        <v>337</v>
      </c>
      <c r="C70" s="426"/>
      <c r="D70" s="426"/>
      <c r="E70" s="426"/>
      <c r="F70" s="426"/>
      <c r="G70" s="426"/>
      <c r="H70" s="188">
        <v>30000000</v>
      </c>
      <c r="I70" s="188">
        <v>0</v>
      </c>
      <c r="J70" s="188">
        <v>30000000</v>
      </c>
      <c r="K70" s="188">
        <v>0</v>
      </c>
      <c r="L70" s="425">
        <v>0</v>
      </c>
      <c r="M70" s="426"/>
      <c r="N70" s="427">
        <v>30000000</v>
      </c>
      <c r="O70" s="426"/>
      <c r="P70" s="426"/>
      <c r="Q70" s="428"/>
    </row>
    <row r="71" spans="2:17" ht="24" customHeight="1" x14ac:dyDescent="0.2">
      <c r="B71" s="423" t="s">
        <v>338</v>
      </c>
      <c r="C71" s="424"/>
      <c r="D71" s="424"/>
      <c r="E71" s="424"/>
      <c r="F71" s="424"/>
      <c r="G71" s="424"/>
      <c r="H71" s="188">
        <v>0</v>
      </c>
      <c r="I71" s="188">
        <v>0</v>
      </c>
      <c r="J71" s="188">
        <v>0</v>
      </c>
      <c r="K71" s="188">
        <v>0</v>
      </c>
      <c r="L71" s="425">
        <v>0</v>
      </c>
      <c r="M71" s="426"/>
      <c r="N71" s="427">
        <v>0</v>
      </c>
      <c r="O71" s="426"/>
      <c r="P71" s="426"/>
      <c r="Q71" s="428"/>
    </row>
    <row r="72" spans="2:17" ht="24" customHeight="1" x14ac:dyDescent="0.2">
      <c r="B72" s="423" t="s">
        <v>339</v>
      </c>
      <c r="C72" s="424"/>
      <c r="D72" s="424"/>
      <c r="E72" s="424"/>
      <c r="F72" s="424"/>
      <c r="G72" s="424"/>
      <c r="H72" s="188">
        <v>0</v>
      </c>
      <c r="I72" s="188">
        <v>0</v>
      </c>
      <c r="J72" s="188">
        <v>0</v>
      </c>
      <c r="K72" s="188">
        <v>0</v>
      </c>
      <c r="L72" s="425">
        <v>0</v>
      </c>
      <c r="M72" s="426"/>
      <c r="N72" s="427">
        <v>0</v>
      </c>
      <c r="O72" s="426"/>
      <c r="P72" s="426"/>
      <c r="Q72" s="428"/>
    </row>
    <row r="73" spans="2:17" ht="24" customHeight="1" x14ac:dyDescent="0.2">
      <c r="B73" s="423" t="s">
        <v>340</v>
      </c>
      <c r="C73" s="424"/>
      <c r="D73" s="424"/>
      <c r="E73" s="424"/>
      <c r="F73" s="424"/>
      <c r="G73" s="424"/>
      <c r="H73" s="188">
        <v>0</v>
      </c>
      <c r="I73" s="188">
        <v>0</v>
      </c>
      <c r="J73" s="188">
        <v>0</v>
      </c>
      <c r="K73" s="188">
        <v>0</v>
      </c>
      <c r="L73" s="425">
        <v>0</v>
      </c>
      <c r="M73" s="426"/>
      <c r="N73" s="427">
        <v>0</v>
      </c>
      <c r="O73" s="426"/>
      <c r="P73" s="426"/>
      <c r="Q73" s="428"/>
    </row>
    <row r="74" spans="2:17" ht="24" customHeight="1" x14ac:dyDescent="0.2">
      <c r="B74" s="423" t="s">
        <v>341</v>
      </c>
      <c r="C74" s="424"/>
      <c r="D74" s="424"/>
      <c r="E74" s="424"/>
      <c r="F74" s="424"/>
      <c r="G74" s="424"/>
      <c r="H74" s="188">
        <v>0</v>
      </c>
      <c r="I74" s="188">
        <v>0</v>
      </c>
      <c r="J74" s="188">
        <v>0</v>
      </c>
      <c r="K74" s="188">
        <v>0</v>
      </c>
      <c r="L74" s="425">
        <v>0</v>
      </c>
      <c r="M74" s="426"/>
      <c r="N74" s="427">
        <v>0</v>
      </c>
      <c r="O74" s="426"/>
      <c r="P74" s="426"/>
      <c r="Q74" s="428"/>
    </row>
    <row r="75" spans="2:17" ht="24" customHeight="1" x14ac:dyDescent="0.2">
      <c r="B75" s="423" t="s">
        <v>342</v>
      </c>
      <c r="C75" s="424"/>
      <c r="D75" s="424"/>
      <c r="E75" s="424"/>
      <c r="F75" s="424"/>
      <c r="G75" s="424"/>
      <c r="H75" s="188">
        <v>0</v>
      </c>
      <c r="I75" s="188">
        <v>0</v>
      </c>
      <c r="J75" s="188">
        <v>0</v>
      </c>
      <c r="K75" s="188">
        <v>0</v>
      </c>
      <c r="L75" s="425">
        <v>0</v>
      </c>
      <c r="M75" s="426"/>
      <c r="N75" s="427">
        <v>0</v>
      </c>
      <c r="O75" s="426"/>
      <c r="P75" s="426"/>
      <c r="Q75" s="428"/>
    </row>
    <row r="76" spans="2:17" ht="24" customHeight="1" x14ac:dyDescent="0.2">
      <c r="B76" s="423" t="s">
        <v>343</v>
      </c>
      <c r="C76" s="424"/>
      <c r="D76" s="424"/>
      <c r="E76" s="424"/>
      <c r="F76" s="424"/>
      <c r="G76" s="424"/>
      <c r="H76" s="188">
        <v>0</v>
      </c>
      <c r="I76" s="188">
        <v>0</v>
      </c>
      <c r="J76" s="188">
        <v>0</v>
      </c>
      <c r="K76" s="188">
        <v>0</v>
      </c>
      <c r="L76" s="425">
        <v>0</v>
      </c>
      <c r="M76" s="426"/>
      <c r="N76" s="427">
        <v>0</v>
      </c>
      <c r="O76" s="426"/>
      <c r="P76" s="426"/>
      <c r="Q76" s="428"/>
    </row>
    <row r="77" spans="2:17" ht="27.6" customHeight="1" x14ac:dyDescent="0.2">
      <c r="B77" s="423" t="s">
        <v>344</v>
      </c>
      <c r="C77" s="424"/>
      <c r="D77" s="424"/>
      <c r="E77" s="424"/>
      <c r="F77" s="424"/>
      <c r="G77" s="424"/>
      <c r="H77" s="188">
        <v>30000000</v>
      </c>
      <c r="I77" s="188">
        <v>0</v>
      </c>
      <c r="J77" s="188">
        <v>30000000</v>
      </c>
      <c r="K77" s="188">
        <v>0</v>
      </c>
      <c r="L77" s="425">
        <v>0</v>
      </c>
      <c r="M77" s="426"/>
      <c r="N77" s="427">
        <v>30000000</v>
      </c>
      <c r="O77" s="426"/>
      <c r="P77" s="426"/>
      <c r="Q77" s="428"/>
    </row>
    <row r="78" spans="2:17" ht="11.45" customHeight="1" x14ac:dyDescent="0.2">
      <c r="B78" s="429"/>
      <c r="C78" s="426"/>
      <c r="D78" s="426"/>
      <c r="E78" s="426"/>
      <c r="F78" s="426"/>
      <c r="G78" s="426"/>
      <c r="H78" s="189"/>
      <c r="I78" s="189"/>
      <c r="J78" s="189"/>
      <c r="K78" s="189"/>
      <c r="L78" s="430"/>
      <c r="M78" s="426"/>
      <c r="N78" s="431"/>
      <c r="O78" s="426"/>
      <c r="P78" s="426"/>
      <c r="Q78" s="428"/>
    </row>
    <row r="79" spans="2:17" ht="24" customHeight="1" x14ac:dyDescent="0.2">
      <c r="B79" s="442" t="s">
        <v>345</v>
      </c>
      <c r="C79" s="426"/>
      <c r="D79" s="426"/>
      <c r="E79" s="426"/>
      <c r="F79" s="426"/>
      <c r="G79" s="426"/>
      <c r="H79" s="188">
        <v>2088082961</v>
      </c>
      <c r="I79" s="188">
        <v>10729032.6</v>
      </c>
      <c r="J79" s="188">
        <v>2098811993.5999999</v>
      </c>
      <c r="K79" s="188">
        <v>2065461513.75</v>
      </c>
      <c r="L79" s="425">
        <v>2061753417.8699999</v>
      </c>
      <c r="M79" s="426"/>
      <c r="N79" s="427">
        <v>33350479.850000001</v>
      </c>
      <c r="O79" s="426"/>
      <c r="P79" s="426"/>
      <c r="Q79" s="428"/>
    </row>
    <row r="80" spans="2:17" ht="24" customHeight="1" x14ac:dyDescent="0.2">
      <c r="B80" s="423" t="s">
        <v>346</v>
      </c>
      <c r="C80" s="424"/>
      <c r="D80" s="424"/>
      <c r="E80" s="424"/>
      <c r="F80" s="424"/>
      <c r="G80" s="424"/>
      <c r="H80" s="188">
        <v>1847662112</v>
      </c>
      <c r="I80" s="188">
        <v>55374358.979999997</v>
      </c>
      <c r="J80" s="188">
        <v>1903036470.98</v>
      </c>
      <c r="K80" s="188">
        <v>1903036470.98</v>
      </c>
      <c r="L80" s="425">
        <v>1903036470.98</v>
      </c>
      <c r="M80" s="426"/>
      <c r="N80" s="427">
        <v>0</v>
      </c>
      <c r="O80" s="426"/>
      <c r="P80" s="426"/>
      <c r="Q80" s="428"/>
    </row>
    <row r="81" spans="2:17" ht="24" customHeight="1" x14ac:dyDescent="0.2">
      <c r="B81" s="423" t="s">
        <v>347</v>
      </c>
      <c r="C81" s="424"/>
      <c r="D81" s="424"/>
      <c r="E81" s="424"/>
      <c r="F81" s="424"/>
      <c r="G81" s="424"/>
      <c r="H81" s="188">
        <v>28069901</v>
      </c>
      <c r="I81" s="188">
        <v>18107883</v>
      </c>
      <c r="J81" s="188">
        <v>46177784</v>
      </c>
      <c r="K81" s="188">
        <v>46177784</v>
      </c>
      <c r="L81" s="425">
        <v>46177784</v>
      </c>
      <c r="M81" s="426"/>
      <c r="N81" s="427">
        <v>0</v>
      </c>
      <c r="O81" s="426"/>
      <c r="P81" s="426"/>
      <c r="Q81" s="428"/>
    </row>
    <row r="82" spans="2:17" ht="24" customHeight="1" x14ac:dyDescent="0.2">
      <c r="B82" s="423" t="s">
        <v>348</v>
      </c>
      <c r="C82" s="424"/>
      <c r="D82" s="424"/>
      <c r="E82" s="424"/>
      <c r="F82" s="424"/>
      <c r="G82" s="424"/>
      <c r="H82" s="188">
        <v>212350948</v>
      </c>
      <c r="I82" s="188">
        <v>-62753209.380000003</v>
      </c>
      <c r="J82" s="188">
        <v>149597738.62</v>
      </c>
      <c r="K82" s="188">
        <v>116247258.77</v>
      </c>
      <c r="L82" s="425">
        <v>112539162.89</v>
      </c>
      <c r="M82" s="426"/>
      <c r="N82" s="427">
        <v>33350479.850000001</v>
      </c>
      <c r="O82" s="426"/>
      <c r="P82" s="426"/>
      <c r="Q82" s="428"/>
    </row>
    <row r="83" spans="2:17" ht="11.45" customHeight="1" x14ac:dyDescent="0.2">
      <c r="B83" s="429"/>
      <c r="C83" s="426"/>
      <c r="D83" s="426"/>
      <c r="E83" s="426"/>
      <c r="F83" s="426"/>
      <c r="G83" s="426"/>
      <c r="H83" s="189"/>
      <c r="I83" s="189"/>
      <c r="J83" s="189"/>
      <c r="K83" s="189"/>
      <c r="L83" s="430"/>
      <c r="M83" s="426"/>
      <c r="N83" s="431"/>
      <c r="O83" s="426"/>
      <c r="P83" s="426"/>
      <c r="Q83" s="428"/>
    </row>
    <row r="84" spans="2:17" ht="24" customHeight="1" x14ac:dyDescent="0.2">
      <c r="B84" s="442" t="s">
        <v>349</v>
      </c>
      <c r="C84" s="426"/>
      <c r="D84" s="426"/>
      <c r="E84" s="426"/>
      <c r="F84" s="426"/>
      <c r="G84" s="426"/>
      <c r="H84" s="188">
        <v>269252265</v>
      </c>
      <c r="I84" s="188">
        <v>-54598610.060000002</v>
      </c>
      <c r="J84" s="188">
        <v>214653654.94</v>
      </c>
      <c r="K84" s="188">
        <v>214653654.94</v>
      </c>
      <c r="L84" s="425">
        <v>214653654.94</v>
      </c>
      <c r="M84" s="426"/>
      <c r="N84" s="427">
        <v>0</v>
      </c>
      <c r="O84" s="426"/>
      <c r="P84" s="426"/>
      <c r="Q84" s="428"/>
    </row>
    <row r="85" spans="2:17" ht="24" customHeight="1" x14ac:dyDescent="0.2">
      <c r="B85" s="423" t="s">
        <v>350</v>
      </c>
      <c r="C85" s="424"/>
      <c r="D85" s="424"/>
      <c r="E85" s="424"/>
      <c r="F85" s="424"/>
      <c r="G85" s="424"/>
      <c r="H85" s="188">
        <v>37318506</v>
      </c>
      <c r="I85" s="188">
        <v>-24186178.280000001</v>
      </c>
      <c r="J85" s="188">
        <v>13132327.720000001</v>
      </c>
      <c r="K85" s="188">
        <v>13132327.720000001</v>
      </c>
      <c r="L85" s="425">
        <v>13132327.720000001</v>
      </c>
      <c r="M85" s="426"/>
      <c r="N85" s="427">
        <v>0</v>
      </c>
      <c r="O85" s="426"/>
      <c r="P85" s="426"/>
      <c r="Q85" s="428"/>
    </row>
    <row r="86" spans="2:17" ht="24" customHeight="1" x14ac:dyDescent="0.2">
      <c r="B86" s="423" t="s">
        <v>351</v>
      </c>
      <c r="C86" s="424"/>
      <c r="D86" s="424"/>
      <c r="E86" s="424"/>
      <c r="F86" s="424"/>
      <c r="G86" s="424"/>
      <c r="H86" s="188">
        <v>112933759</v>
      </c>
      <c r="I86" s="188">
        <v>-6905207.2599999998</v>
      </c>
      <c r="J86" s="188">
        <v>106028551.73999999</v>
      </c>
      <c r="K86" s="188">
        <v>106028551.73999999</v>
      </c>
      <c r="L86" s="425">
        <v>106028551.73999999</v>
      </c>
      <c r="M86" s="426"/>
      <c r="N86" s="427">
        <v>0</v>
      </c>
      <c r="O86" s="426"/>
      <c r="P86" s="426"/>
      <c r="Q86" s="428"/>
    </row>
    <row r="87" spans="2:17" ht="24" customHeight="1" x14ac:dyDescent="0.2">
      <c r="B87" s="423" t="s">
        <v>352</v>
      </c>
      <c r="C87" s="424"/>
      <c r="D87" s="424"/>
      <c r="E87" s="424"/>
      <c r="F87" s="424"/>
      <c r="G87" s="424"/>
      <c r="H87" s="188">
        <v>0</v>
      </c>
      <c r="I87" s="188">
        <v>0</v>
      </c>
      <c r="J87" s="188">
        <v>0</v>
      </c>
      <c r="K87" s="188">
        <v>0</v>
      </c>
      <c r="L87" s="425">
        <v>0</v>
      </c>
      <c r="M87" s="426"/>
      <c r="N87" s="427">
        <v>0</v>
      </c>
      <c r="O87" s="426"/>
      <c r="P87" s="426"/>
      <c r="Q87" s="428"/>
    </row>
    <row r="88" spans="2:17" ht="24" customHeight="1" x14ac:dyDescent="0.2">
      <c r="B88" s="423" t="s">
        <v>353</v>
      </c>
      <c r="C88" s="424"/>
      <c r="D88" s="424"/>
      <c r="E88" s="424"/>
      <c r="F88" s="424"/>
      <c r="G88" s="424"/>
      <c r="H88" s="188">
        <v>45000000</v>
      </c>
      <c r="I88" s="188">
        <v>-29572654.91</v>
      </c>
      <c r="J88" s="188">
        <v>15427345.09</v>
      </c>
      <c r="K88" s="188">
        <v>15427345.09</v>
      </c>
      <c r="L88" s="425">
        <v>15427345.09</v>
      </c>
      <c r="M88" s="426"/>
      <c r="N88" s="427">
        <v>0</v>
      </c>
      <c r="O88" s="426"/>
      <c r="P88" s="426"/>
      <c r="Q88" s="428"/>
    </row>
    <row r="89" spans="2:17" ht="24" customHeight="1" x14ac:dyDescent="0.2">
      <c r="B89" s="423" t="s">
        <v>354</v>
      </c>
      <c r="C89" s="424"/>
      <c r="D89" s="424"/>
      <c r="E89" s="424"/>
      <c r="F89" s="424"/>
      <c r="G89" s="424"/>
      <c r="H89" s="188">
        <v>0</v>
      </c>
      <c r="I89" s="188">
        <v>0</v>
      </c>
      <c r="J89" s="188">
        <v>0</v>
      </c>
      <c r="K89" s="188">
        <v>0</v>
      </c>
      <c r="L89" s="425">
        <v>0</v>
      </c>
      <c r="M89" s="426"/>
      <c r="N89" s="427">
        <v>0</v>
      </c>
      <c r="O89" s="426"/>
      <c r="P89" s="426"/>
      <c r="Q89" s="428"/>
    </row>
    <row r="90" spans="2:17" ht="24" customHeight="1" x14ac:dyDescent="0.2">
      <c r="B90" s="423" t="s">
        <v>355</v>
      </c>
      <c r="C90" s="424"/>
      <c r="D90" s="424"/>
      <c r="E90" s="424"/>
      <c r="F90" s="424"/>
      <c r="G90" s="424"/>
      <c r="H90" s="188">
        <v>0</v>
      </c>
      <c r="I90" s="188">
        <v>0</v>
      </c>
      <c r="J90" s="188">
        <v>0</v>
      </c>
      <c r="K90" s="188">
        <v>0</v>
      </c>
      <c r="L90" s="425">
        <v>0</v>
      </c>
      <c r="M90" s="426"/>
      <c r="N90" s="427">
        <v>0</v>
      </c>
      <c r="O90" s="426"/>
      <c r="P90" s="426"/>
      <c r="Q90" s="428"/>
    </row>
    <row r="91" spans="2:17" ht="24" customHeight="1" x14ac:dyDescent="0.2">
      <c r="B91" s="423" t="s">
        <v>356</v>
      </c>
      <c r="C91" s="424"/>
      <c r="D91" s="424"/>
      <c r="E91" s="424"/>
      <c r="F91" s="424"/>
      <c r="G91" s="424"/>
      <c r="H91" s="188">
        <v>74000000</v>
      </c>
      <c r="I91" s="188">
        <v>6065430.3899999997</v>
      </c>
      <c r="J91" s="188">
        <v>80065430.390000001</v>
      </c>
      <c r="K91" s="188">
        <v>80065430.390000001</v>
      </c>
      <c r="L91" s="425">
        <v>80065430.390000001</v>
      </c>
      <c r="M91" s="426"/>
      <c r="N91" s="427">
        <v>0</v>
      </c>
      <c r="O91" s="426"/>
      <c r="P91" s="426"/>
      <c r="Q91" s="428"/>
    </row>
    <row r="92" spans="2:17" ht="24" customHeight="1" x14ac:dyDescent="0.2">
      <c r="B92" s="429"/>
      <c r="C92" s="426"/>
      <c r="D92" s="426"/>
      <c r="E92" s="426"/>
      <c r="F92" s="426"/>
      <c r="G92" s="426"/>
      <c r="H92" s="189"/>
      <c r="I92" s="189"/>
      <c r="J92" s="189"/>
      <c r="K92" s="189"/>
      <c r="L92" s="430"/>
      <c r="M92" s="426"/>
      <c r="N92" s="431"/>
      <c r="O92" s="426"/>
      <c r="P92" s="426"/>
      <c r="Q92" s="428"/>
    </row>
    <row r="93" spans="2:17" ht="24" customHeight="1" x14ac:dyDescent="0.2">
      <c r="B93" s="449" t="s">
        <v>357</v>
      </c>
      <c r="C93" s="426"/>
      <c r="D93" s="426"/>
      <c r="E93" s="426"/>
      <c r="F93" s="426"/>
      <c r="G93" s="426"/>
      <c r="H93" s="187">
        <v>9555837774</v>
      </c>
      <c r="I93" s="187">
        <v>3610242971.3200002</v>
      </c>
      <c r="J93" s="187">
        <v>13166080745.32</v>
      </c>
      <c r="K93" s="187">
        <v>12997561801.1</v>
      </c>
      <c r="L93" s="450">
        <v>12913711786.35</v>
      </c>
      <c r="M93" s="426"/>
      <c r="N93" s="451">
        <v>168518944.22</v>
      </c>
      <c r="O93" s="426"/>
      <c r="P93" s="426"/>
      <c r="Q93" s="428"/>
    </row>
    <row r="94" spans="2:17" ht="11.45" customHeight="1" x14ac:dyDescent="0.2">
      <c r="B94" s="443"/>
      <c r="C94" s="444"/>
      <c r="D94" s="444"/>
      <c r="E94" s="444"/>
      <c r="F94" s="444"/>
      <c r="G94" s="445"/>
      <c r="H94" s="187"/>
      <c r="I94" s="187"/>
      <c r="J94" s="187"/>
      <c r="K94" s="187"/>
      <c r="L94" s="446"/>
      <c r="M94" s="447"/>
      <c r="N94" s="446"/>
      <c r="O94" s="448"/>
      <c r="P94" s="448"/>
      <c r="Q94" s="447"/>
    </row>
    <row r="95" spans="2:17" ht="24" customHeight="1" x14ac:dyDescent="0.2">
      <c r="B95" s="442" t="s">
        <v>285</v>
      </c>
      <c r="C95" s="426"/>
      <c r="D95" s="426"/>
      <c r="E95" s="426"/>
      <c r="F95" s="426"/>
      <c r="G95" s="426"/>
      <c r="H95" s="188">
        <v>4001492251</v>
      </c>
      <c r="I95" s="188">
        <v>139220139.77000001</v>
      </c>
      <c r="J95" s="188">
        <v>4140712390.77</v>
      </c>
      <c r="K95" s="188">
        <v>4140663112.0500002</v>
      </c>
      <c r="L95" s="425">
        <v>4140663112.0500002</v>
      </c>
      <c r="M95" s="426"/>
      <c r="N95" s="427">
        <v>49278.720000000001</v>
      </c>
      <c r="O95" s="426"/>
      <c r="P95" s="426"/>
      <c r="Q95" s="428"/>
    </row>
    <row r="96" spans="2:17" ht="24" customHeight="1" x14ac:dyDescent="0.2">
      <c r="B96" s="423" t="s">
        <v>286</v>
      </c>
      <c r="C96" s="424"/>
      <c r="D96" s="424"/>
      <c r="E96" s="424"/>
      <c r="F96" s="424"/>
      <c r="G96" s="424"/>
      <c r="H96" s="188">
        <v>2081721064</v>
      </c>
      <c r="I96" s="188">
        <v>227879385.33000001</v>
      </c>
      <c r="J96" s="188">
        <v>2309600449.3299999</v>
      </c>
      <c r="K96" s="188">
        <v>2309600449.3299999</v>
      </c>
      <c r="L96" s="425">
        <v>2309600449.3299999</v>
      </c>
      <c r="M96" s="426"/>
      <c r="N96" s="427">
        <v>0</v>
      </c>
      <c r="O96" s="426"/>
      <c r="P96" s="426"/>
      <c r="Q96" s="428"/>
    </row>
    <row r="97" spans="2:17" ht="24" customHeight="1" x14ac:dyDescent="0.2">
      <c r="B97" s="423" t="s">
        <v>287</v>
      </c>
      <c r="C97" s="424"/>
      <c r="D97" s="424"/>
      <c r="E97" s="424"/>
      <c r="F97" s="424"/>
      <c r="G97" s="424"/>
      <c r="H97" s="188">
        <v>7294029</v>
      </c>
      <c r="I97" s="188">
        <v>6415830.1600000001</v>
      </c>
      <c r="J97" s="188">
        <v>13709859.16</v>
      </c>
      <c r="K97" s="188">
        <v>13660580.439999999</v>
      </c>
      <c r="L97" s="425">
        <v>13660580.439999999</v>
      </c>
      <c r="M97" s="426"/>
      <c r="N97" s="427">
        <v>49278.720000000001</v>
      </c>
      <c r="O97" s="426"/>
      <c r="P97" s="426"/>
      <c r="Q97" s="428"/>
    </row>
    <row r="98" spans="2:17" ht="24" customHeight="1" x14ac:dyDescent="0.2">
      <c r="B98" s="423" t="s">
        <v>288</v>
      </c>
      <c r="C98" s="432"/>
      <c r="D98" s="432"/>
      <c r="E98" s="432"/>
      <c r="F98" s="432"/>
      <c r="G98" s="435"/>
      <c r="H98" s="188">
        <v>908762545</v>
      </c>
      <c r="I98" s="188">
        <v>-14579759.449999999</v>
      </c>
      <c r="J98" s="188">
        <v>894182785.54999995</v>
      </c>
      <c r="K98" s="188">
        <v>894182785.54999995</v>
      </c>
      <c r="L98" s="425">
        <v>894182785.54999995</v>
      </c>
      <c r="M98" s="434"/>
      <c r="N98" s="427">
        <v>0</v>
      </c>
      <c r="O98" s="434"/>
      <c r="P98" s="434"/>
      <c r="Q98" s="428"/>
    </row>
    <row r="99" spans="2:17" ht="24" customHeight="1" x14ac:dyDescent="0.2">
      <c r="B99" s="423" t="s">
        <v>289</v>
      </c>
      <c r="C99" s="424"/>
      <c r="D99" s="424"/>
      <c r="E99" s="424"/>
      <c r="F99" s="424"/>
      <c r="G99" s="424"/>
      <c r="H99" s="193">
        <v>475616194</v>
      </c>
      <c r="I99" s="193">
        <v>-67146173.819999993</v>
      </c>
      <c r="J99" s="193">
        <v>408470020.18000001</v>
      </c>
      <c r="K99" s="193">
        <v>408470020.18000001</v>
      </c>
      <c r="L99" s="425">
        <v>408470020.18000001</v>
      </c>
      <c r="M99" s="433"/>
      <c r="N99" s="427">
        <v>0</v>
      </c>
      <c r="O99" s="434"/>
      <c r="P99" s="434"/>
      <c r="Q99" s="428"/>
    </row>
    <row r="100" spans="2:17" ht="24" customHeight="1" x14ac:dyDescent="0.2">
      <c r="B100" s="423" t="s">
        <v>290</v>
      </c>
      <c r="C100" s="424"/>
      <c r="D100" s="424"/>
      <c r="E100" s="424"/>
      <c r="F100" s="424"/>
      <c r="G100" s="424"/>
      <c r="H100" s="188">
        <v>27814706</v>
      </c>
      <c r="I100" s="188">
        <v>22400766.309999999</v>
      </c>
      <c r="J100" s="188">
        <v>50215472.310000002</v>
      </c>
      <c r="K100" s="188">
        <v>50215472.310000002</v>
      </c>
      <c r="L100" s="425">
        <v>50215472.310000002</v>
      </c>
      <c r="M100" s="426"/>
      <c r="N100" s="427">
        <v>0</v>
      </c>
      <c r="O100" s="426"/>
      <c r="P100" s="426"/>
      <c r="Q100" s="428"/>
    </row>
    <row r="101" spans="2:17" ht="24" customHeight="1" x14ac:dyDescent="0.2">
      <c r="B101" s="423" t="s">
        <v>291</v>
      </c>
      <c r="C101" s="424"/>
      <c r="D101" s="424"/>
      <c r="E101" s="424"/>
      <c r="F101" s="424"/>
      <c r="G101" s="424"/>
      <c r="H101" s="188">
        <v>0</v>
      </c>
      <c r="I101" s="188">
        <v>0</v>
      </c>
      <c r="J101" s="188">
        <v>0</v>
      </c>
      <c r="K101" s="188">
        <v>0</v>
      </c>
      <c r="L101" s="425">
        <v>0</v>
      </c>
      <c r="M101" s="426"/>
      <c r="N101" s="427">
        <v>0</v>
      </c>
      <c r="O101" s="426"/>
      <c r="P101" s="426"/>
      <c r="Q101" s="428"/>
    </row>
    <row r="102" spans="2:17" ht="24" customHeight="1" x14ac:dyDescent="0.2">
      <c r="B102" s="423" t="s">
        <v>292</v>
      </c>
      <c r="C102" s="424"/>
      <c r="D102" s="424"/>
      <c r="E102" s="424"/>
      <c r="F102" s="424"/>
      <c r="G102" s="424"/>
      <c r="H102" s="188">
        <v>500283713</v>
      </c>
      <c r="I102" s="188">
        <v>-35749908.759999998</v>
      </c>
      <c r="J102" s="188">
        <v>464533804.24000001</v>
      </c>
      <c r="K102" s="188">
        <v>464533804.24000001</v>
      </c>
      <c r="L102" s="425">
        <v>464533804.24000001</v>
      </c>
      <c r="M102" s="426"/>
      <c r="N102" s="427">
        <v>0</v>
      </c>
      <c r="O102" s="426"/>
      <c r="P102" s="426"/>
      <c r="Q102" s="428"/>
    </row>
    <row r="103" spans="2:17" ht="11.45" customHeight="1" x14ac:dyDescent="0.2">
      <c r="B103" s="429"/>
      <c r="C103" s="426"/>
      <c r="D103" s="426"/>
      <c r="E103" s="426"/>
      <c r="F103" s="426"/>
      <c r="G103" s="426"/>
      <c r="H103" s="189"/>
      <c r="I103" s="189"/>
      <c r="J103" s="189"/>
      <c r="K103" s="189"/>
      <c r="L103" s="430"/>
      <c r="M103" s="426"/>
      <c r="N103" s="431"/>
      <c r="O103" s="426"/>
      <c r="P103" s="426"/>
      <c r="Q103" s="428"/>
    </row>
    <row r="104" spans="2:17" ht="24" customHeight="1" x14ac:dyDescent="0.2">
      <c r="B104" s="442" t="s">
        <v>293</v>
      </c>
      <c r="C104" s="426"/>
      <c r="D104" s="426"/>
      <c r="E104" s="426"/>
      <c r="F104" s="426"/>
      <c r="G104" s="426"/>
      <c r="H104" s="188">
        <v>46807079</v>
      </c>
      <c r="I104" s="188">
        <v>84273834.019999996</v>
      </c>
      <c r="J104" s="188">
        <v>131080913.02</v>
      </c>
      <c r="K104" s="188">
        <v>122843678.43000001</v>
      </c>
      <c r="L104" s="425">
        <v>111032749.23999999</v>
      </c>
      <c r="M104" s="426"/>
      <c r="N104" s="427">
        <v>8237234.5899999999</v>
      </c>
      <c r="O104" s="426"/>
      <c r="P104" s="426"/>
      <c r="Q104" s="428"/>
    </row>
    <row r="105" spans="2:17" ht="35.450000000000003" customHeight="1" x14ac:dyDescent="0.2">
      <c r="B105" s="423" t="s">
        <v>294</v>
      </c>
      <c r="C105" s="424"/>
      <c r="D105" s="424"/>
      <c r="E105" s="424"/>
      <c r="F105" s="424"/>
      <c r="G105" s="424"/>
      <c r="H105" s="188">
        <v>4383467</v>
      </c>
      <c r="I105" s="188">
        <v>22542838.170000002</v>
      </c>
      <c r="J105" s="188">
        <v>26926305.170000002</v>
      </c>
      <c r="K105" s="188">
        <v>26518319.489999998</v>
      </c>
      <c r="L105" s="425">
        <v>22696126.18</v>
      </c>
      <c r="M105" s="426"/>
      <c r="N105" s="427">
        <v>407985.68</v>
      </c>
      <c r="O105" s="426"/>
      <c r="P105" s="426"/>
      <c r="Q105" s="428"/>
    </row>
    <row r="106" spans="2:17" ht="26.45" customHeight="1" x14ac:dyDescent="0.2">
      <c r="B106" s="423" t="s">
        <v>295</v>
      </c>
      <c r="C106" s="424"/>
      <c r="D106" s="424"/>
      <c r="E106" s="424"/>
      <c r="F106" s="424"/>
      <c r="G106" s="424"/>
      <c r="H106" s="188">
        <v>10167200</v>
      </c>
      <c r="I106" s="188">
        <v>5962388.7199999997</v>
      </c>
      <c r="J106" s="188">
        <v>16129588.720000001</v>
      </c>
      <c r="K106" s="188">
        <v>15955749.77</v>
      </c>
      <c r="L106" s="425">
        <v>15915756.640000001</v>
      </c>
      <c r="M106" s="426"/>
      <c r="N106" s="427">
        <v>173838.95</v>
      </c>
      <c r="O106" s="426"/>
      <c r="P106" s="426"/>
      <c r="Q106" s="428"/>
    </row>
    <row r="107" spans="2:17" ht="31.15" customHeight="1" x14ac:dyDescent="0.2">
      <c r="B107" s="423" t="s">
        <v>296</v>
      </c>
      <c r="C107" s="424"/>
      <c r="D107" s="424"/>
      <c r="E107" s="424"/>
      <c r="F107" s="424"/>
      <c r="G107" s="424"/>
      <c r="H107" s="188">
        <v>0</v>
      </c>
      <c r="I107" s="188">
        <v>7094260.9500000002</v>
      </c>
      <c r="J107" s="188">
        <v>7094260.9500000002</v>
      </c>
      <c r="K107" s="188">
        <v>7079934.6399999997</v>
      </c>
      <c r="L107" s="425">
        <v>6152762.2599999998</v>
      </c>
      <c r="M107" s="426"/>
      <c r="N107" s="427">
        <v>14326.31</v>
      </c>
      <c r="O107" s="426"/>
      <c r="P107" s="426"/>
      <c r="Q107" s="428"/>
    </row>
    <row r="108" spans="2:17" ht="24" customHeight="1" x14ac:dyDescent="0.2">
      <c r="B108" s="423" t="s">
        <v>297</v>
      </c>
      <c r="C108" s="424"/>
      <c r="D108" s="424"/>
      <c r="E108" s="424"/>
      <c r="F108" s="424"/>
      <c r="G108" s="424"/>
      <c r="H108" s="188">
        <v>728570</v>
      </c>
      <c r="I108" s="188">
        <v>10265574.68</v>
      </c>
      <c r="J108" s="188">
        <v>10994144.68</v>
      </c>
      <c r="K108" s="188">
        <v>9886246.1199999992</v>
      </c>
      <c r="L108" s="425">
        <v>6996564.1200000001</v>
      </c>
      <c r="M108" s="426"/>
      <c r="N108" s="427">
        <v>1107898.56</v>
      </c>
      <c r="O108" s="426"/>
      <c r="P108" s="426"/>
      <c r="Q108" s="428"/>
    </row>
    <row r="109" spans="2:17" ht="24" customHeight="1" x14ac:dyDescent="0.2">
      <c r="B109" s="423" t="s">
        <v>298</v>
      </c>
      <c r="C109" s="424"/>
      <c r="D109" s="424"/>
      <c r="E109" s="424"/>
      <c r="F109" s="424"/>
      <c r="G109" s="424"/>
      <c r="H109" s="188">
        <v>6448684</v>
      </c>
      <c r="I109" s="188">
        <v>5724270.8600000003</v>
      </c>
      <c r="J109" s="188">
        <v>12172954.859999999</v>
      </c>
      <c r="K109" s="188">
        <v>11026746.1</v>
      </c>
      <c r="L109" s="425">
        <v>10784171.98</v>
      </c>
      <c r="M109" s="426"/>
      <c r="N109" s="427">
        <v>1146208.76</v>
      </c>
      <c r="O109" s="426"/>
      <c r="P109" s="426"/>
      <c r="Q109" s="428"/>
    </row>
    <row r="110" spans="2:17" ht="24" customHeight="1" x14ac:dyDescent="0.2">
      <c r="B110" s="423" t="s">
        <v>299</v>
      </c>
      <c r="C110" s="424"/>
      <c r="D110" s="424"/>
      <c r="E110" s="424"/>
      <c r="F110" s="424"/>
      <c r="G110" s="424"/>
      <c r="H110" s="188">
        <v>2821568</v>
      </c>
      <c r="I110" s="188">
        <v>4165693.39</v>
      </c>
      <c r="J110" s="188">
        <v>6987261.3899999997</v>
      </c>
      <c r="K110" s="188">
        <v>6744957.79</v>
      </c>
      <c r="L110" s="425">
        <v>6185401.8899999997</v>
      </c>
      <c r="M110" s="426"/>
      <c r="N110" s="427">
        <v>242303.6</v>
      </c>
      <c r="O110" s="426"/>
      <c r="P110" s="426"/>
      <c r="Q110" s="428"/>
    </row>
    <row r="111" spans="2:17" ht="31.9" customHeight="1" x14ac:dyDescent="0.2">
      <c r="B111" s="423" t="s">
        <v>300</v>
      </c>
      <c r="C111" s="424"/>
      <c r="D111" s="424"/>
      <c r="E111" s="424"/>
      <c r="F111" s="424"/>
      <c r="G111" s="424"/>
      <c r="H111" s="188">
        <v>18493650</v>
      </c>
      <c r="I111" s="188">
        <v>12628124.58</v>
      </c>
      <c r="J111" s="188">
        <v>31121774.579999998</v>
      </c>
      <c r="K111" s="188">
        <v>26537065.670000002</v>
      </c>
      <c r="L111" s="425">
        <v>25285429.699999999</v>
      </c>
      <c r="M111" s="426"/>
      <c r="N111" s="427">
        <v>4584708.91</v>
      </c>
      <c r="O111" s="426"/>
      <c r="P111" s="426"/>
      <c r="Q111" s="428"/>
    </row>
    <row r="112" spans="2:17" ht="24" customHeight="1" x14ac:dyDescent="0.2">
      <c r="B112" s="423" t="s">
        <v>301</v>
      </c>
      <c r="C112" s="424"/>
      <c r="D112" s="424"/>
      <c r="E112" s="424"/>
      <c r="F112" s="424"/>
      <c r="G112" s="424"/>
      <c r="H112" s="188">
        <v>2902300</v>
      </c>
      <c r="I112" s="188">
        <v>11522227.92</v>
      </c>
      <c r="J112" s="188">
        <v>14424527.92</v>
      </c>
      <c r="K112" s="188">
        <v>13989189.68</v>
      </c>
      <c r="L112" s="425">
        <v>12517687.050000001</v>
      </c>
      <c r="M112" s="426"/>
      <c r="N112" s="427">
        <v>435338.23999999999</v>
      </c>
      <c r="O112" s="426"/>
      <c r="P112" s="426"/>
      <c r="Q112" s="428"/>
    </row>
    <row r="113" spans="2:20" ht="25.9" customHeight="1" x14ac:dyDescent="0.2">
      <c r="B113" s="423" t="s">
        <v>302</v>
      </c>
      <c r="C113" s="424"/>
      <c r="D113" s="424"/>
      <c r="E113" s="424"/>
      <c r="F113" s="424"/>
      <c r="G113" s="424"/>
      <c r="H113" s="188">
        <v>861640</v>
      </c>
      <c r="I113" s="188">
        <v>4368454.75</v>
      </c>
      <c r="J113" s="188">
        <v>5230094.75</v>
      </c>
      <c r="K113" s="188">
        <v>5105469.17</v>
      </c>
      <c r="L113" s="425">
        <v>4498849.42</v>
      </c>
      <c r="M113" s="426"/>
      <c r="N113" s="427">
        <v>124625.58</v>
      </c>
      <c r="O113" s="426"/>
      <c r="P113" s="426"/>
      <c r="Q113" s="428"/>
    </row>
    <row r="114" spans="2:20" ht="11.45" customHeight="1" x14ac:dyDescent="0.2">
      <c r="B114" s="429"/>
      <c r="C114" s="426"/>
      <c r="D114" s="426"/>
      <c r="E114" s="426"/>
      <c r="F114" s="426"/>
      <c r="G114" s="426"/>
      <c r="H114" s="189"/>
      <c r="I114" s="189"/>
      <c r="J114" s="189"/>
      <c r="K114" s="189"/>
      <c r="L114" s="430"/>
      <c r="M114" s="426"/>
      <c r="N114" s="431"/>
      <c r="O114" s="426"/>
      <c r="P114" s="426"/>
      <c r="Q114" s="428"/>
    </row>
    <row r="115" spans="2:20" ht="24" customHeight="1" x14ac:dyDescent="0.2">
      <c r="B115" s="442" t="s">
        <v>303</v>
      </c>
      <c r="C115" s="426"/>
      <c r="D115" s="426"/>
      <c r="E115" s="426"/>
      <c r="F115" s="426"/>
      <c r="G115" s="426"/>
      <c r="H115" s="188">
        <v>173382922</v>
      </c>
      <c r="I115" s="188">
        <v>210106376.02000001</v>
      </c>
      <c r="J115" s="188">
        <v>383489298.01999998</v>
      </c>
      <c r="K115" s="188">
        <v>373625171.30000001</v>
      </c>
      <c r="L115" s="425">
        <v>370338634.85000002</v>
      </c>
      <c r="M115" s="426"/>
      <c r="N115" s="427">
        <v>9864126.7200000007</v>
      </c>
      <c r="O115" s="426"/>
      <c r="P115" s="426"/>
      <c r="Q115" s="428"/>
    </row>
    <row r="116" spans="2:20" ht="24" customHeight="1" x14ac:dyDescent="0.2">
      <c r="B116" s="423" t="s">
        <v>304</v>
      </c>
      <c r="C116" s="424"/>
      <c r="D116" s="424"/>
      <c r="E116" s="424"/>
      <c r="F116" s="424"/>
      <c r="G116" s="424"/>
      <c r="H116" s="188">
        <v>45487665</v>
      </c>
      <c r="I116" s="188">
        <v>13831907.130000001</v>
      </c>
      <c r="J116" s="188">
        <v>59319572.130000003</v>
      </c>
      <c r="K116" s="188">
        <v>58724562.689999998</v>
      </c>
      <c r="L116" s="425">
        <v>58245482.689999998</v>
      </c>
      <c r="M116" s="426"/>
      <c r="N116" s="427">
        <v>595009.43999999994</v>
      </c>
      <c r="O116" s="426"/>
      <c r="P116" s="426"/>
      <c r="Q116" s="428"/>
    </row>
    <row r="117" spans="2:20" ht="24" customHeight="1" x14ac:dyDescent="0.2">
      <c r="B117" s="436" t="s">
        <v>305</v>
      </c>
      <c r="C117" s="437"/>
      <c r="D117" s="437"/>
      <c r="E117" s="437"/>
      <c r="F117" s="437"/>
      <c r="G117" s="437"/>
      <c r="H117" s="190">
        <v>9173804</v>
      </c>
      <c r="I117" s="190">
        <v>32214408.09</v>
      </c>
      <c r="J117" s="190">
        <v>41388212.090000004</v>
      </c>
      <c r="K117" s="190">
        <v>40513887.689999998</v>
      </c>
      <c r="L117" s="438">
        <v>40438907.609999999</v>
      </c>
      <c r="M117" s="439"/>
      <c r="N117" s="440">
        <v>874324.4</v>
      </c>
      <c r="O117" s="439"/>
      <c r="P117" s="439"/>
      <c r="Q117" s="441"/>
    </row>
    <row r="118" spans="2:20" ht="30" customHeight="1" x14ac:dyDescent="0.2">
      <c r="B118" s="423" t="s">
        <v>306</v>
      </c>
      <c r="C118" s="432"/>
      <c r="D118" s="432"/>
      <c r="E118" s="432"/>
      <c r="F118" s="432"/>
      <c r="G118" s="435"/>
      <c r="H118" s="193">
        <v>18418269</v>
      </c>
      <c r="I118" s="188">
        <v>26566811.199999999</v>
      </c>
      <c r="J118" s="188">
        <v>44985080.200000003</v>
      </c>
      <c r="K118" s="188">
        <v>40392599.979999997</v>
      </c>
      <c r="L118" s="425">
        <v>40062369.350000001</v>
      </c>
      <c r="M118" s="434"/>
      <c r="N118" s="427">
        <v>4592480.22</v>
      </c>
      <c r="O118" s="434"/>
      <c r="P118" s="434"/>
      <c r="Q118" s="428"/>
    </row>
    <row r="119" spans="2:20" ht="24" customHeight="1" x14ac:dyDescent="0.2">
      <c r="B119" s="423" t="s">
        <v>307</v>
      </c>
      <c r="C119" s="424"/>
      <c r="D119" s="424"/>
      <c r="E119" s="424"/>
      <c r="F119" s="424"/>
      <c r="G119" s="424"/>
      <c r="H119" s="188">
        <v>488000</v>
      </c>
      <c r="I119" s="193">
        <v>8370735.7599999998</v>
      </c>
      <c r="J119" s="193">
        <v>8858735.7599999998</v>
      </c>
      <c r="K119" s="193">
        <v>8782736.6500000004</v>
      </c>
      <c r="L119" s="425">
        <v>7173726.2000000002</v>
      </c>
      <c r="M119" s="433"/>
      <c r="N119" s="427">
        <v>75999.11</v>
      </c>
      <c r="O119" s="426"/>
      <c r="P119" s="426"/>
      <c r="Q119" s="428"/>
    </row>
    <row r="120" spans="2:20" ht="28.15" customHeight="1" x14ac:dyDescent="0.2">
      <c r="B120" s="423" t="s">
        <v>308</v>
      </c>
      <c r="C120" s="424"/>
      <c r="D120" s="424"/>
      <c r="E120" s="424"/>
      <c r="F120" s="424"/>
      <c r="G120" s="424"/>
      <c r="H120" s="188">
        <v>91598252</v>
      </c>
      <c r="I120" s="188">
        <v>26512579.620000001</v>
      </c>
      <c r="J120" s="188">
        <v>118110831.62</v>
      </c>
      <c r="K120" s="188">
        <v>116074977.22</v>
      </c>
      <c r="L120" s="425">
        <v>115850539.45</v>
      </c>
      <c r="M120" s="426"/>
      <c r="N120" s="427">
        <v>2035854.4</v>
      </c>
      <c r="O120" s="426"/>
      <c r="P120" s="426"/>
      <c r="Q120" s="428"/>
      <c r="T120" s="194"/>
    </row>
    <row r="121" spans="2:20" ht="24" customHeight="1" x14ac:dyDescent="0.2">
      <c r="B121" s="423" t="s">
        <v>309</v>
      </c>
      <c r="C121" s="432"/>
      <c r="D121" s="432"/>
      <c r="E121" s="432"/>
      <c r="F121" s="432"/>
      <c r="G121" s="432"/>
      <c r="H121" s="193">
        <v>891800</v>
      </c>
      <c r="I121" s="188">
        <v>48868321.159999996</v>
      </c>
      <c r="J121" s="188">
        <v>49760121.159999996</v>
      </c>
      <c r="K121" s="188">
        <v>49370766.159999996</v>
      </c>
      <c r="L121" s="425">
        <v>49345972.159999996</v>
      </c>
      <c r="M121" s="434"/>
      <c r="N121" s="427">
        <v>389355</v>
      </c>
      <c r="O121" s="434"/>
      <c r="P121" s="434"/>
      <c r="Q121" s="428"/>
    </row>
    <row r="122" spans="2:20" ht="24" customHeight="1" x14ac:dyDescent="0.2">
      <c r="B122" s="423" t="s">
        <v>310</v>
      </c>
      <c r="C122" s="432"/>
      <c r="D122" s="432"/>
      <c r="E122" s="432"/>
      <c r="F122" s="432"/>
      <c r="G122" s="435"/>
      <c r="H122" s="193">
        <v>3276257</v>
      </c>
      <c r="I122" s="193">
        <v>-723766.96</v>
      </c>
      <c r="J122" s="193">
        <v>2552490.04</v>
      </c>
      <c r="K122" s="193">
        <v>2552471.5499999998</v>
      </c>
      <c r="L122" s="425">
        <v>2552471.5499999998</v>
      </c>
      <c r="M122" s="433"/>
      <c r="N122" s="427">
        <v>18.489999999999998</v>
      </c>
      <c r="O122" s="434"/>
      <c r="P122" s="434"/>
      <c r="Q122" s="428"/>
    </row>
    <row r="123" spans="2:20" ht="24" customHeight="1" x14ac:dyDescent="0.2">
      <c r="B123" s="423" t="s">
        <v>311</v>
      </c>
      <c r="C123" s="432"/>
      <c r="D123" s="432"/>
      <c r="E123" s="432"/>
      <c r="F123" s="432"/>
      <c r="G123" s="435"/>
      <c r="H123" s="188">
        <v>3146035</v>
      </c>
      <c r="I123" s="193">
        <v>53795599.130000003</v>
      </c>
      <c r="J123" s="188">
        <v>56941634.130000003</v>
      </c>
      <c r="K123" s="188">
        <v>55640548.469999999</v>
      </c>
      <c r="L123" s="425">
        <v>55096544.950000003</v>
      </c>
      <c r="M123" s="426"/>
      <c r="N123" s="427">
        <v>1301085.6599999999</v>
      </c>
      <c r="O123" s="426"/>
      <c r="P123" s="426"/>
      <c r="Q123" s="428"/>
    </row>
    <row r="124" spans="2:20" ht="24" customHeight="1" x14ac:dyDescent="0.2">
      <c r="B124" s="423" t="s">
        <v>312</v>
      </c>
      <c r="C124" s="424"/>
      <c r="D124" s="424"/>
      <c r="E124" s="424"/>
      <c r="F124" s="424"/>
      <c r="G124" s="424"/>
      <c r="H124" s="188">
        <v>902840</v>
      </c>
      <c r="I124" s="188">
        <v>669780.89</v>
      </c>
      <c r="J124" s="188">
        <v>1572620.89</v>
      </c>
      <c r="K124" s="188">
        <v>1572620.89</v>
      </c>
      <c r="L124" s="425">
        <v>1572620.89</v>
      </c>
      <c r="M124" s="426"/>
      <c r="N124" s="427">
        <v>0</v>
      </c>
      <c r="O124" s="426"/>
      <c r="P124" s="426"/>
      <c r="Q124" s="428"/>
    </row>
    <row r="125" spans="2:20" ht="11.45" customHeight="1" x14ac:dyDescent="0.2">
      <c r="B125" s="429"/>
      <c r="C125" s="426"/>
      <c r="D125" s="426"/>
      <c r="E125" s="426"/>
      <c r="F125" s="426"/>
      <c r="G125" s="426"/>
      <c r="H125" s="189"/>
      <c r="I125" s="189"/>
      <c r="J125" s="189"/>
      <c r="K125" s="189"/>
      <c r="L125" s="430"/>
      <c r="M125" s="426"/>
      <c r="N125" s="431"/>
      <c r="O125" s="426"/>
      <c r="P125" s="426"/>
      <c r="Q125" s="428"/>
    </row>
    <row r="126" spans="2:20" ht="32.450000000000003" customHeight="1" x14ac:dyDescent="0.2">
      <c r="B126" s="442" t="s">
        <v>313</v>
      </c>
      <c r="C126" s="426"/>
      <c r="D126" s="426"/>
      <c r="E126" s="426"/>
      <c r="F126" s="426"/>
      <c r="G126" s="426"/>
      <c r="H126" s="188">
        <v>2867398130</v>
      </c>
      <c r="I126" s="188">
        <v>2245947639.6799998</v>
      </c>
      <c r="J126" s="188">
        <v>5113345769.6800003</v>
      </c>
      <c r="K126" s="188">
        <v>5033508630.1899996</v>
      </c>
      <c r="L126" s="425">
        <v>5020729956.21</v>
      </c>
      <c r="M126" s="426"/>
      <c r="N126" s="427">
        <v>79837139.489999995</v>
      </c>
      <c r="O126" s="426"/>
      <c r="P126" s="426"/>
      <c r="Q126" s="428"/>
    </row>
    <row r="127" spans="2:20" ht="29.45" customHeight="1" x14ac:dyDescent="0.2">
      <c r="B127" s="423" t="s">
        <v>314</v>
      </c>
      <c r="C127" s="432"/>
      <c r="D127" s="432"/>
      <c r="E127" s="432"/>
      <c r="F127" s="432"/>
      <c r="G127" s="432"/>
      <c r="H127" s="193">
        <v>0</v>
      </c>
      <c r="I127" s="193">
        <v>54749861.68</v>
      </c>
      <c r="J127" s="188">
        <v>54749861.68</v>
      </c>
      <c r="K127" s="188">
        <v>54749861.68</v>
      </c>
      <c r="L127" s="425">
        <v>54749861.68</v>
      </c>
      <c r="M127" s="433"/>
      <c r="N127" s="427">
        <v>0</v>
      </c>
      <c r="O127" s="434"/>
      <c r="P127" s="434"/>
      <c r="Q127" s="428"/>
    </row>
    <row r="128" spans="2:20" ht="24" customHeight="1" x14ac:dyDescent="0.2">
      <c r="B128" s="423" t="s">
        <v>315</v>
      </c>
      <c r="C128" s="432"/>
      <c r="D128" s="432"/>
      <c r="E128" s="432"/>
      <c r="F128" s="432"/>
      <c r="G128" s="435"/>
      <c r="H128" s="188">
        <v>2857044307</v>
      </c>
      <c r="I128" s="188">
        <v>1999907223.77</v>
      </c>
      <c r="J128" s="193">
        <v>4856951530.7700005</v>
      </c>
      <c r="K128" s="193">
        <v>4778231484.6099997</v>
      </c>
      <c r="L128" s="425">
        <v>4765849276.6300001</v>
      </c>
      <c r="M128" s="426"/>
      <c r="N128" s="427">
        <v>78720046.159999996</v>
      </c>
      <c r="O128" s="434"/>
      <c r="P128" s="434"/>
      <c r="Q128" s="428"/>
    </row>
    <row r="129" spans="2:17" ht="24" customHeight="1" x14ac:dyDescent="0.2">
      <c r="B129" s="423" t="s">
        <v>316</v>
      </c>
      <c r="C129" s="424"/>
      <c r="D129" s="424"/>
      <c r="E129" s="424"/>
      <c r="F129" s="424"/>
      <c r="G129" s="424"/>
      <c r="H129" s="188">
        <v>0</v>
      </c>
      <c r="I129" s="188">
        <v>0</v>
      </c>
      <c r="J129" s="188">
        <v>0</v>
      </c>
      <c r="K129" s="188">
        <v>0</v>
      </c>
      <c r="L129" s="425">
        <v>0</v>
      </c>
      <c r="M129" s="426"/>
      <c r="N129" s="427">
        <v>0</v>
      </c>
      <c r="O129" s="426"/>
      <c r="P129" s="426"/>
      <c r="Q129" s="428"/>
    </row>
    <row r="130" spans="2:17" ht="24" customHeight="1" x14ac:dyDescent="0.2">
      <c r="B130" s="423" t="s">
        <v>317</v>
      </c>
      <c r="C130" s="424"/>
      <c r="D130" s="424"/>
      <c r="E130" s="424"/>
      <c r="F130" s="424"/>
      <c r="G130" s="424"/>
      <c r="H130" s="188">
        <v>10353823</v>
      </c>
      <c r="I130" s="188">
        <v>119999954.27</v>
      </c>
      <c r="J130" s="188">
        <v>130353777.27</v>
      </c>
      <c r="K130" s="188">
        <v>129236683.94</v>
      </c>
      <c r="L130" s="425">
        <v>128840217.94</v>
      </c>
      <c r="M130" s="426"/>
      <c r="N130" s="427">
        <v>1117093.33</v>
      </c>
      <c r="O130" s="426"/>
      <c r="P130" s="426"/>
      <c r="Q130" s="428"/>
    </row>
    <row r="131" spans="2:17" ht="24" customHeight="1" x14ac:dyDescent="0.2">
      <c r="B131" s="423" t="s">
        <v>318</v>
      </c>
      <c r="C131" s="424"/>
      <c r="D131" s="424"/>
      <c r="E131" s="424"/>
      <c r="F131" s="424"/>
      <c r="G131" s="424"/>
      <c r="H131" s="188">
        <v>0</v>
      </c>
      <c r="I131" s="188">
        <v>0</v>
      </c>
      <c r="J131" s="188">
        <v>0</v>
      </c>
      <c r="K131" s="188">
        <v>0</v>
      </c>
      <c r="L131" s="425">
        <v>0</v>
      </c>
      <c r="M131" s="426"/>
      <c r="N131" s="427">
        <v>0</v>
      </c>
      <c r="O131" s="426"/>
      <c r="P131" s="426"/>
      <c r="Q131" s="428"/>
    </row>
    <row r="132" spans="2:17" ht="29.45" customHeight="1" x14ac:dyDescent="0.2">
      <c r="B132" s="423" t="s">
        <v>319</v>
      </c>
      <c r="C132" s="424"/>
      <c r="D132" s="424"/>
      <c r="E132" s="424"/>
      <c r="F132" s="424"/>
      <c r="G132" s="424"/>
      <c r="H132" s="188">
        <v>0</v>
      </c>
      <c r="I132" s="188">
        <v>71290599.959999993</v>
      </c>
      <c r="J132" s="188">
        <v>71290599.959999993</v>
      </c>
      <c r="K132" s="188">
        <v>71290599.959999993</v>
      </c>
      <c r="L132" s="425">
        <v>71290599.959999993</v>
      </c>
      <c r="M132" s="426"/>
      <c r="N132" s="427">
        <v>0</v>
      </c>
      <c r="O132" s="426"/>
      <c r="P132" s="426"/>
      <c r="Q132" s="428"/>
    </row>
    <row r="133" spans="2:17" ht="24" customHeight="1" x14ac:dyDescent="0.2">
      <c r="B133" s="423" t="s">
        <v>320</v>
      </c>
      <c r="C133" s="424"/>
      <c r="D133" s="424"/>
      <c r="E133" s="424"/>
      <c r="F133" s="424"/>
      <c r="G133" s="424"/>
      <c r="H133" s="188">
        <v>0</v>
      </c>
      <c r="I133" s="188">
        <v>0</v>
      </c>
      <c r="J133" s="188">
        <v>0</v>
      </c>
      <c r="K133" s="188">
        <v>0</v>
      </c>
      <c r="L133" s="425">
        <v>0</v>
      </c>
      <c r="M133" s="426"/>
      <c r="N133" s="427">
        <v>0</v>
      </c>
      <c r="O133" s="426"/>
      <c r="P133" s="426"/>
      <c r="Q133" s="428"/>
    </row>
    <row r="134" spans="2:17" ht="24" customHeight="1" x14ac:dyDescent="0.2">
      <c r="B134" s="423" t="s">
        <v>321</v>
      </c>
      <c r="C134" s="424"/>
      <c r="D134" s="424"/>
      <c r="E134" s="424"/>
      <c r="F134" s="424"/>
      <c r="G134" s="424"/>
      <c r="H134" s="188">
        <v>0</v>
      </c>
      <c r="I134" s="188">
        <v>0</v>
      </c>
      <c r="J134" s="188">
        <v>0</v>
      </c>
      <c r="K134" s="188">
        <v>0</v>
      </c>
      <c r="L134" s="425">
        <v>0</v>
      </c>
      <c r="M134" s="426"/>
      <c r="N134" s="427">
        <v>0</v>
      </c>
      <c r="O134" s="426"/>
      <c r="P134" s="426"/>
      <c r="Q134" s="428"/>
    </row>
    <row r="135" spans="2:17" ht="24" customHeight="1" x14ac:dyDescent="0.2">
      <c r="B135" s="423" t="s">
        <v>322</v>
      </c>
      <c r="C135" s="424"/>
      <c r="D135" s="424"/>
      <c r="E135" s="424"/>
      <c r="F135" s="424"/>
      <c r="G135" s="424"/>
      <c r="H135" s="188">
        <v>0</v>
      </c>
      <c r="I135" s="188">
        <v>0</v>
      </c>
      <c r="J135" s="188">
        <v>0</v>
      </c>
      <c r="K135" s="188">
        <v>0</v>
      </c>
      <c r="L135" s="425">
        <v>0</v>
      </c>
      <c r="M135" s="426"/>
      <c r="N135" s="427">
        <v>0</v>
      </c>
      <c r="O135" s="426"/>
      <c r="P135" s="426"/>
      <c r="Q135" s="428"/>
    </row>
    <row r="136" spans="2:17" ht="11.45" customHeight="1" x14ac:dyDescent="0.2">
      <c r="B136" s="429"/>
      <c r="C136" s="426"/>
      <c r="D136" s="426"/>
      <c r="E136" s="426"/>
      <c r="F136" s="426"/>
      <c r="G136" s="426"/>
      <c r="H136" s="189"/>
      <c r="I136" s="189"/>
      <c r="J136" s="189"/>
      <c r="K136" s="189"/>
      <c r="L136" s="430"/>
      <c r="M136" s="426"/>
      <c r="N136" s="431"/>
      <c r="O136" s="426"/>
      <c r="P136" s="426"/>
      <c r="Q136" s="428"/>
    </row>
    <row r="137" spans="2:17" ht="30" customHeight="1" x14ac:dyDescent="0.2">
      <c r="B137" s="442" t="s">
        <v>323</v>
      </c>
      <c r="C137" s="426"/>
      <c r="D137" s="426"/>
      <c r="E137" s="426"/>
      <c r="F137" s="426"/>
      <c r="G137" s="426"/>
      <c r="H137" s="188">
        <v>33728298</v>
      </c>
      <c r="I137" s="188">
        <v>114263415.56999999</v>
      </c>
      <c r="J137" s="188">
        <v>147991713.56999999</v>
      </c>
      <c r="K137" s="188">
        <v>135758532.94999999</v>
      </c>
      <c r="L137" s="425">
        <v>130114114.45999999</v>
      </c>
      <c r="M137" s="426"/>
      <c r="N137" s="427">
        <v>12233180.619999999</v>
      </c>
      <c r="O137" s="426"/>
      <c r="P137" s="426"/>
      <c r="Q137" s="428"/>
    </row>
    <row r="138" spans="2:17" ht="24" customHeight="1" x14ac:dyDescent="0.2">
      <c r="B138" s="423" t="s">
        <v>324</v>
      </c>
      <c r="C138" s="424"/>
      <c r="D138" s="424"/>
      <c r="E138" s="424"/>
      <c r="F138" s="424"/>
      <c r="G138" s="424"/>
      <c r="H138" s="188">
        <v>8314195</v>
      </c>
      <c r="I138" s="188">
        <v>23347381.16</v>
      </c>
      <c r="J138" s="188">
        <v>31661576.16</v>
      </c>
      <c r="K138" s="188">
        <v>28470123.100000001</v>
      </c>
      <c r="L138" s="425">
        <v>25431633.170000002</v>
      </c>
      <c r="M138" s="426"/>
      <c r="N138" s="427">
        <v>3191453.06</v>
      </c>
      <c r="O138" s="426"/>
      <c r="P138" s="426"/>
      <c r="Q138" s="428"/>
    </row>
    <row r="139" spans="2:17" ht="24" customHeight="1" x14ac:dyDescent="0.2">
      <c r="B139" s="423" t="s">
        <v>325</v>
      </c>
      <c r="C139" s="424"/>
      <c r="D139" s="424"/>
      <c r="E139" s="424"/>
      <c r="F139" s="424"/>
      <c r="G139" s="424"/>
      <c r="H139" s="188">
        <v>251800</v>
      </c>
      <c r="I139" s="188">
        <v>7646004.7400000002</v>
      </c>
      <c r="J139" s="188">
        <v>7897804.7400000002</v>
      </c>
      <c r="K139" s="188">
        <v>7337902.3799999999</v>
      </c>
      <c r="L139" s="425">
        <v>6366736.6200000001</v>
      </c>
      <c r="M139" s="426"/>
      <c r="N139" s="427">
        <v>559902.36</v>
      </c>
      <c r="O139" s="426"/>
      <c r="P139" s="426"/>
      <c r="Q139" s="428"/>
    </row>
    <row r="140" spans="2:17" ht="24" customHeight="1" x14ac:dyDescent="0.2">
      <c r="B140" s="423" t="s">
        <v>326</v>
      </c>
      <c r="C140" s="424"/>
      <c r="D140" s="424"/>
      <c r="E140" s="424"/>
      <c r="F140" s="424"/>
      <c r="G140" s="424"/>
      <c r="H140" s="188">
        <v>48000</v>
      </c>
      <c r="I140" s="188">
        <v>5116906.7</v>
      </c>
      <c r="J140" s="188">
        <v>5164906.7</v>
      </c>
      <c r="K140" s="188">
        <v>658624.80000000005</v>
      </c>
      <c r="L140" s="425">
        <v>658624.80000000005</v>
      </c>
      <c r="M140" s="426"/>
      <c r="N140" s="427">
        <v>4506281.9000000004</v>
      </c>
      <c r="O140" s="426"/>
      <c r="P140" s="426"/>
      <c r="Q140" s="428"/>
    </row>
    <row r="141" spans="2:17" ht="24" customHeight="1" x14ac:dyDescent="0.2">
      <c r="B141" s="423" t="s">
        <v>327</v>
      </c>
      <c r="C141" s="424"/>
      <c r="D141" s="424"/>
      <c r="E141" s="424"/>
      <c r="F141" s="424"/>
      <c r="G141" s="424"/>
      <c r="H141" s="188">
        <v>10130608</v>
      </c>
      <c r="I141" s="188">
        <v>42856535.060000002</v>
      </c>
      <c r="J141" s="188">
        <v>52987143.060000002</v>
      </c>
      <c r="K141" s="188">
        <v>51769066.07</v>
      </c>
      <c r="L141" s="425">
        <v>50634066.07</v>
      </c>
      <c r="M141" s="426"/>
      <c r="N141" s="427">
        <v>1218076.99</v>
      </c>
      <c r="O141" s="426"/>
      <c r="P141" s="426"/>
      <c r="Q141" s="428"/>
    </row>
    <row r="142" spans="2:17" ht="24" customHeight="1" x14ac:dyDescent="0.2">
      <c r="B142" s="423" t="s">
        <v>328</v>
      </c>
      <c r="C142" s="424"/>
      <c r="D142" s="424"/>
      <c r="E142" s="424"/>
      <c r="F142" s="424"/>
      <c r="G142" s="424"/>
      <c r="H142" s="188">
        <v>44000</v>
      </c>
      <c r="I142" s="188">
        <v>856224</v>
      </c>
      <c r="J142" s="188">
        <v>900224</v>
      </c>
      <c r="K142" s="188">
        <v>207839.52</v>
      </c>
      <c r="L142" s="425">
        <v>207839.52</v>
      </c>
      <c r="M142" s="426"/>
      <c r="N142" s="427">
        <v>692384.48</v>
      </c>
      <c r="O142" s="426"/>
      <c r="P142" s="426"/>
      <c r="Q142" s="428"/>
    </row>
    <row r="143" spans="2:17" ht="24" customHeight="1" x14ac:dyDescent="0.2">
      <c r="B143" s="423" t="s">
        <v>329</v>
      </c>
      <c r="C143" s="424"/>
      <c r="D143" s="424"/>
      <c r="E143" s="424"/>
      <c r="F143" s="424"/>
      <c r="G143" s="424"/>
      <c r="H143" s="188">
        <v>3884450</v>
      </c>
      <c r="I143" s="188">
        <v>26998922.699999999</v>
      </c>
      <c r="J143" s="188">
        <v>30883372.699999999</v>
      </c>
      <c r="K143" s="188">
        <v>29085129.260000002</v>
      </c>
      <c r="L143" s="425">
        <v>28601606.460000001</v>
      </c>
      <c r="M143" s="426"/>
      <c r="N143" s="427">
        <v>1798243.44</v>
      </c>
      <c r="O143" s="426"/>
      <c r="P143" s="426"/>
      <c r="Q143" s="428"/>
    </row>
    <row r="144" spans="2:17" ht="24" customHeight="1" x14ac:dyDescent="0.2">
      <c r="B144" s="423" t="s">
        <v>330</v>
      </c>
      <c r="C144" s="424"/>
      <c r="D144" s="424"/>
      <c r="E144" s="424"/>
      <c r="F144" s="424"/>
      <c r="G144" s="424"/>
      <c r="H144" s="188">
        <v>0</v>
      </c>
      <c r="I144" s="188">
        <v>0</v>
      </c>
      <c r="J144" s="188">
        <v>0</v>
      </c>
      <c r="K144" s="188">
        <v>0</v>
      </c>
      <c r="L144" s="425">
        <v>0</v>
      </c>
      <c r="M144" s="426"/>
      <c r="N144" s="427">
        <v>0</v>
      </c>
      <c r="O144" s="426"/>
      <c r="P144" s="426"/>
      <c r="Q144" s="428"/>
    </row>
    <row r="145" spans="2:17" ht="24" customHeight="1" x14ac:dyDescent="0.2">
      <c r="B145" s="423" t="s">
        <v>331</v>
      </c>
      <c r="C145" s="424"/>
      <c r="D145" s="424"/>
      <c r="E145" s="424"/>
      <c r="F145" s="424"/>
      <c r="G145" s="424"/>
      <c r="H145" s="188">
        <v>0</v>
      </c>
      <c r="I145" s="188">
        <v>0</v>
      </c>
      <c r="J145" s="188">
        <v>0</v>
      </c>
      <c r="K145" s="188">
        <v>0</v>
      </c>
      <c r="L145" s="425">
        <v>0</v>
      </c>
      <c r="M145" s="426"/>
      <c r="N145" s="427">
        <v>0</v>
      </c>
      <c r="O145" s="426"/>
      <c r="P145" s="426"/>
      <c r="Q145" s="428"/>
    </row>
    <row r="146" spans="2:17" ht="24" customHeight="1" x14ac:dyDescent="0.2">
      <c r="B146" s="423" t="s">
        <v>332</v>
      </c>
      <c r="C146" s="424"/>
      <c r="D146" s="424"/>
      <c r="E146" s="424"/>
      <c r="F146" s="424"/>
      <c r="G146" s="424"/>
      <c r="H146" s="188">
        <v>11055245</v>
      </c>
      <c r="I146" s="188">
        <v>7441441.21</v>
      </c>
      <c r="J146" s="188">
        <v>18496686.210000001</v>
      </c>
      <c r="K146" s="188">
        <v>18229847.82</v>
      </c>
      <c r="L146" s="425">
        <v>18213607.82</v>
      </c>
      <c r="M146" s="426"/>
      <c r="N146" s="427">
        <v>266838.39</v>
      </c>
      <c r="O146" s="426"/>
      <c r="P146" s="426"/>
      <c r="Q146" s="428"/>
    </row>
    <row r="147" spans="2:17" ht="11.45" customHeight="1" x14ac:dyDescent="0.2">
      <c r="B147" s="429"/>
      <c r="C147" s="426"/>
      <c r="D147" s="426"/>
      <c r="E147" s="426"/>
      <c r="F147" s="426"/>
      <c r="G147" s="426"/>
      <c r="H147" s="189"/>
      <c r="I147" s="189"/>
      <c r="J147" s="189"/>
      <c r="K147" s="189"/>
      <c r="L147" s="430"/>
      <c r="M147" s="426"/>
      <c r="N147" s="431"/>
      <c r="O147" s="426"/>
      <c r="P147" s="426"/>
      <c r="Q147" s="428"/>
    </row>
    <row r="148" spans="2:17" ht="24" customHeight="1" x14ac:dyDescent="0.2">
      <c r="B148" s="442" t="s">
        <v>333</v>
      </c>
      <c r="C148" s="426"/>
      <c r="D148" s="426"/>
      <c r="E148" s="426"/>
      <c r="F148" s="426"/>
      <c r="G148" s="426"/>
      <c r="H148" s="188">
        <v>458066904</v>
      </c>
      <c r="I148" s="188">
        <v>655346035.49000001</v>
      </c>
      <c r="J148" s="188">
        <v>1113412939.49</v>
      </c>
      <c r="K148" s="188">
        <v>1082337663.1800001</v>
      </c>
      <c r="L148" s="425">
        <v>1058283884.46</v>
      </c>
      <c r="M148" s="426"/>
      <c r="N148" s="427">
        <v>31075276.309999999</v>
      </c>
      <c r="O148" s="426"/>
      <c r="P148" s="426"/>
      <c r="Q148" s="428"/>
    </row>
    <row r="149" spans="2:17" ht="24" customHeight="1" x14ac:dyDescent="0.2">
      <c r="B149" s="423" t="s">
        <v>334</v>
      </c>
      <c r="C149" s="424"/>
      <c r="D149" s="424"/>
      <c r="E149" s="424"/>
      <c r="F149" s="424"/>
      <c r="G149" s="424"/>
      <c r="H149" s="188">
        <v>396716854</v>
      </c>
      <c r="I149" s="188">
        <v>660971217.32000005</v>
      </c>
      <c r="J149" s="188">
        <v>1057688071.3200001</v>
      </c>
      <c r="K149" s="188">
        <v>1028445368.72</v>
      </c>
      <c r="L149" s="425">
        <v>1004391590</v>
      </c>
      <c r="M149" s="426"/>
      <c r="N149" s="427">
        <v>29242702.600000001</v>
      </c>
      <c r="O149" s="426"/>
      <c r="P149" s="426"/>
      <c r="Q149" s="428"/>
    </row>
    <row r="150" spans="2:17" ht="24" customHeight="1" x14ac:dyDescent="0.2">
      <c r="B150" s="423" t="s">
        <v>335</v>
      </c>
      <c r="C150" s="424"/>
      <c r="D150" s="424"/>
      <c r="E150" s="424"/>
      <c r="F150" s="424"/>
      <c r="G150" s="424"/>
      <c r="H150" s="188">
        <v>61350050</v>
      </c>
      <c r="I150" s="188">
        <v>-5625181.8300000001</v>
      </c>
      <c r="J150" s="188">
        <v>55724868.170000002</v>
      </c>
      <c r="K150" s="188">
        <v>53892294.460000001</v>
      </c>
      <c r="L150" s="425">
        <v>53892294.460000001</v>
      </c>
      <c r="M150" s="426"/>
      <c r="N150" s="427">
        <v>1832573.71</v>
      </c>
      <c r="O150" s="426"/>
      <c r="P150" s="426"/>
      <c r="Q150" s="428"/>
    </row>
    <row r="151" spans="2:17" ht="24" customHeight="1" x14ac:dyDescent="0.2">
      <c r="B151" s="423" t="s">
        <v>336</v>
      </c>
      <c r="C151" s="424"/>
      <c r="D151" s="424"/>
      <c r="E151" s="424"/>
      <c r="F151" s="424"/>
      <c r="G151" s="424"/>
      <c r="H151" s="188">
        <v>0</v>
      </c>
      <c r="I151" s="188">
        <v>0</v>
      </c>
      <c r="J151" s="188">
        <v>0</v>
      </c>
      <c r="K151" s="188">
        <v>0</v>
      </c>
      <c r="L151" s="425">
        <v>0</v>
      </c>
      <c r="M151" s="426"/>
      <c r="N151" s="427">
        <v>0</v>
      </c>
      <c r="O151" s="426"/>
      <c r="P151" s="426"/>
      <c r="Q151" s="428"/>
    </row>
    <row r="152" spans="2:17" ht="11.45" customHeight="1" x14ac:dyDescent="0.2">
      <c r="B152" s="429"/>
      <c r="C152" s="426"/>
      <c r="D152" s="426"/>
      <c r="E152" s="426"/>
      <c r="F152" s="426"/>
      <c r="G152" s="426"/>
      <c r="H152" s="189"/>
      <c r="I152" s="189"/>
      <c r="J152" s="189"/>
      <c r="K152" s="189"/>
      <c r="L152" s="430"/>
      <c r="M152" s="426"/>
      <c r="N152" s="431"/>
      <c r="O152" s="426"/>
      <c r="P152" s="426"/>
      <c r="Q152" s="428"/>
    </row>
    <row r="153" spans="2:17" ht="33.6" customHeight="1" x14ac:dyDescent="0.2">
      <c r="B153" s="442" t="s">
        <v>337</v>
      </c>
      <c r="C153" s="426"/>
      <c r="D153" s="426"/>
      <c r="E153" s="426"/>
      <c r="F153" s="426"/>
      <c r="G153" s="426"/>
      <c r="H153" s="188">
        <v>0</v>
      </c>
      <c r="I153" s="188">
        <v>0</v>
      </c>
      <c r="J153" s="188">
        <v>0</v>
      </c>
      <c r="K153" s="188">
        <v>0</v>
      </c>
      <c r="L153" s="425">
        <v>0</v>
      </c>
      <c r="M153" s="426"/>
      <c r="N153" s="427">
        <v>0</v>
      </c>
      <c r="O153" s="426"/>
      <c r="P153" s="426"/>
      <c r="Q153" s="428"/>
    </row>
    <row r="154" spans="2:17" ht="24" customHeight="1" x14ac:dyDescent="0.2">
      <c r="B154" s="423" t="s">
        <v>338</v>
      </c>
      <c r="C154" s="424"/>
      <c r="D154" s="424"/>
      <c r="E154" s="424"/>
      <c r="F154" s="424"/>
      <c r="G154" s="424"/>
      <c r="H154" s="188">
        <v>0</v>
      </c>
      <c r="I154" s="188">
        <v>0</v>
      </c>
      <c r="J154" s="188">
        <v>0</v>
      </c>
      <c r="K154" s="188">
        <v>0</v>
      </c>
      <c r="L154" s="425">
        <v>0</v>
      </c>
      <c r="M154" s="426"/>
      <c r="N154" s="427">
        <v>0</v>
      </c>
      <c r="O154" s="426"/>
      <c r="P154" s="426"/>
      <c r="Q154" s="428"/>
    </row>
    <row r="155" spans="2:17" ht="24" customHeight="1" x14ac:dyDescent="0.2">
      <c r="B155" s="423" t="s">
        <v>339</v>
      </c>
      <c r="C155" s="424"/>
      <c r="D155" s="424"/>
      <c r="E155" s="424"/>
      <c r="F155" s="424"/>
      <c r="G155" s="424"/>
      <c r="H155" s="188">
        <v>0</v>
      </c>
      <c r="I155" s="188">
        <v>0</v>
      </c>
      <c r="J155" s="188">
        <v>0</v>
      </c>
      <c r="K155" s="188">
        <v>0</v>
      </c>
      <c r="L155" s="425">
        <v>0</v>
      </c>
      <c r="M155" s="426"/>
      <c r="N155" s="427">
        <v>0</v>
      </c>
      <c r="O155" s="426"/>
      <c r="P155" s="426"/>
      <c r="Q155" s="428"/>
    </row>
    <row r="156" spans="2:17" ht="24" customHeight="1" x14ac:dyDescent="0.2">
      <c r="B156" s="423" t="s">
        <v>340</v>
      </c>
      <c r="C156" s="424"/>
      <c r="D156" s="424"/>
      <c r="E156" s="424"/>
      <c r="F156" s="424"/>
      <c r="G156" s="424"/>
      <c r="H156" s="188">
        <v>0</v>
      </c>
      <c r="I156" s="188">
        <v>0</v>
      </c>
      <c r="J156" s="188">
        <v>0</v>
      </c>
      <c r="K156" s="188">
        <v>0</v>
      </c>
      <c r="L156" s="425">
        <v>0</v>
      </c>
      <c r="M156" s="426"/>
      <c r="N156" s="427">
        <v>0</v>
      </c>
      <c r="O156" s="426"/>
      <c r="P156" s="426"/>
      <c r="Q156" s="428"/>
    </row>
    <row r="157" spans="2:17" ht="24" customHeight="1" x14ac:dyDescent="0.2">
      <c r="B157" s="423" t="s">
        <v>341</v>
      </c>
      <c r="C157" s="424"/>
      <c r="D157" s="424"/>
      <c r="E157" s="424"/>
      <c r="F157" s="424"/>
      <c r="G157" s="424"/>
      <c r="H157" s="188">
        <v>0</v>
      </c>
      <c r="I157" s="188">
        <v>0</v>
      </c>
      <c r="J157" s="188">
        <v>0</v>
      </c>
      <c r="K157" s="188">
        <v>0</v>
      </c>
      <c r="L157" s="425">
        <v>0</v>
      </c>
      <c r="M157" s="426"/>
      <c r="N157" s="427">
        <v>0</v>
      </c>
      <c r="O157" s="426"/>
      <c r="P157" s="426"/>
      <c r="Q157" s="428"/>
    </row>
    <row r="158" spans="2:17" ht="24" customHeight="1" x14ac:dyDescent="0.2">
      <c r="B158" s="423" t="s">
        <v>342</v>
      </c>
      <c r="C158" s="424"/>
      <c r="D158" s="424"/>
      <c r="E158" s="424"/>
      <c r="F158" s="424"/>
      <c r="G158" s="424"/>
      <c r="H158" s="188">
        <v>0</v>
      </c>
      <c r="I158" s="188">
        <v>0</v>
      </c>
      <c r="J158" s="188">
        <v>0</v>
      </c>
      <c r="K158" s="188">
        <v>0</v>
      </c>
      <c r="L158" s="425">
        <v>0</v>
      </c>
      <c r="M158" s="426"/>
      <c r="N158" s="427">
        <v>0</v>
      </c>
      <c r="O158" s="426"/>
      <c r="P158" s="426"/>
      <c r="Q158" s="428"/>
    </row>
    <row r="159" spans="2:17" ht="24" customHeight="1" x14ac:dyDescent="0.2">
      <c r="B159" s="423" t="s">
        <v>343</v>
      </c>
      <c r="C159" s="424"/>
      <c r="D159" s="424"/>
      <c r="E159" s="424"/>
      <c r="F159" s="424"/>
      <c r="G159" s="424"/>
      <c r="H159" s="188">
        <v>0</v>
      </c>
      <c r="I159" s="188">
        <v>0</v>
      </c>
      <c r="J159" s="188">
        <v>0</v>
      </c>
      <c r="K159" s="188">
        <v>0</v>
      </c>
      <c r="L159" s="425">
        <v>0</v>
      </c>
      <c r="M159" s="426"/>
      <c r="N159" s="427">
        <v>0</v>
      </c>
      <c r="O159" s="426"/>
      <c r="P159" s="426"/>
      <c r="Q159" s="428"/>
    </row>
    <row r="160" spans="2:17" ht="33" customHeight="1" x14ac:dyDescent="0.2">
      <c r="B160" s="423" t="s">
        <v>344</v>
      </c>
      <c r="C160" s="424"/>
      <c r="D160" s="424"/>
      <c r="E160" s="424"/>
      <c r="F160" s="424"/>
      <c r="G160" s="424"/>
      <c r="H160" s="188">
        <v>0</v>
      </c>
      <c r="I160" s="188">
        <v>0</v>
      </c>
      <c r="J160" s="188">
        <v>0</v>
      </c>
      <c r="K160" s="188">
        <v>0</v>
      </c>
      <c r="L160" s="425">
        <v>0</v>
      </c>
      <c r="M160" s="426"/>
      <c r="N160" s="427">
        <v>0</v>
      </c>
      <c r="O160" s="426"/>
      <c r="P160" s="426"/>
      <c r="Q160" s="428"/>
    </row>
    <row r="161" spans="2:21" ht="11.45" customHeight="1" x14ac:dyDescent="0.2">
      <c r="B161" s="429"/>
      <c r="C161" s="426"/>
      <c r="D161" s="426"/>
      <c r="E161" s="426"/>
      <c r="F161" s="426"/>
      <c r="G161" s="426"/>
      <c r="H161" s="189"/>
      <c r="I161" s="189"/>
      <c r="J161" s="189"/>
      <c r="K161" s="189"/>
      <c r="L161" s="430"/>
      <c r="M161" s="426"/>
      <c r="N161" s="431"/>
      <c r="O161" s="426"/>
      <c r="P161" s="426"/>
      <c r="Q161" s="428"/>
    </row>
    <row r="162" spans="2:21" ht="24" customHeight="1" x14ac:dyDescent="0.2">
      <c r="B162" s="442" t="s">
        <v>345</v>
      </c>
      <c r="C162" s="426"/>
      <c r="D162" s="426"/>
      <c r="E162" s="426"/>
      <c r="F162" s="426"/>
      <c r="G162" s="426"/>
      <c r="H162" s="188">
        <v>1974962190</v>
      </c>
      <c r="I162" s="188">
        <v>26424156.27</v>
      </c>
      <c r="J162" s="188">
        <v>2001386346.27</v>
      </c>
      <c r="K162" s="188">
        <v>1974190293.0999999</v>
      </c>
      <c r="L162" s="425">
        <v>1947914615.1800001</v>
      </c>
      <c r="M162" s="426"/>
      <c r="N162" s="427">
        <v>27196053.170000002</v>
      </c>
      <c r="O162" s="426"/>
      <c r="P162" s="426"/>
      <c r="Q162" s="428"/>
    </row>
    <row r="163" spans="2:21" ht="24" customHeight="1" x14ac:dyDescent="0.2">
      <c r="B163" s="423" t="s">
        <v>346</v>
      </c>
      <c r="C163" s="424"/>
      <c r="D163" s="424"/>
      <c r="E163" s="424"/>
      <c r="F163" s="424"/>
      <c r="G163" s="424"/>
      <c r="H163" s="188">
        <v>0</v>
      </c>
      <c r="I163" s="188">
        <v>0</v>
      </c>
      <c r="J163" s="188">
        <v>0</v>
      </c>
      <c r="K163" s="188">
        <v>0</v>
      </c>
      <c r="L163" s="425">
        <v>0</v>
      </c>
      <c r="M163" s="426"/>
      <c r="N163" s="427">
        <v>0</v>
      </c>
      <c r="O163" s="426"/>
      <c r="P163" s="426"/>
      <c r="Q163" s="428"/>
    </row>
    <row r="164" spans="2:21" ht="24" customHeight="1" x14ac:dyDescent="0.2">
      <c r="B164" s="423" t="s">
        <v>347</v>
      </c>
      <c r="C164" s="424"/>
      <c r="D164" s="424"/>
      <c r="E164" s="424"/>
      <c r="F164" s="424"/>
      <c r="G164" s="424"/>
      <c r="H164" s="188">
        <v>1126121401</v>
      </c>
      <c r="I164" s="188">
        <v>6825526.3600000003</v>
      </c>
      <c r="J164" s="188">
        <v>1132946927.3599999</v>
      </c>
      <c r="K164" s="188">
        <v>1132946927.3599999</v>
      </c>
      <c r="L164" s="425">
        <v>1132946927.3599999</v>
      </c>
      <c r="M164" s="426"/>
      <c r="N164" s="427">
        <v>0</v>
      </c>
      <c r="O164" s="426"/>
      <c r="P164" s="426"/>
      <c r="Q164" s="428"/>
    </row>
    <row r="165" spans="2:21" ht="24" customHeight="1" x14ac:dyDescent="0.2">
      <c r="B165" s="423" t="s">
        <v>348</v>
      </c>
      <c r="C165" s="424"/>
      <c r="D165" s="424"/>
      <c r="E165" s="424"/>
      <c r="F165" s="424"/>
      <c r="G165" s="424"/>
      <c r="H165" s="188">
        <v>848840789</v>
      </c>
      <c r="I165" s="188">
        <v>19598629.91</v>
      </c>
      <c r="J165" s="188">
        <v>868439418.90999997</v>
      </c>
      <c r="K165" s="188">
        <v>841243365.74000001</v>
      </c>
      <c r="L165" s="425">
        <v>814967687.82000005</v>
      </c>
      <c r="M165" s="426"/>
      <c r="N165" s="427">
        <v>27196053.170000002</v>
      </c>
      <c r="O165" s="426"/>
      <c r="P165" s="426"/>
      <c r="Q165" s="428"/>
    </row>
    <row r="166" spans="2:21" ht="11.45" customHeight="1" x14ac:dyDescent="0.2">
      <c r="B166" s="429"/>
      <c r="C166" s="426"/>
      <c r="D166" s="426"/>
      <c r="E166" s="426"/>
      <c r="F166" s="426"/>
      <c r="G166" s="426"/>
      <c r="H166" s="189"/>
      <c r="I166" s="189"/>
      <c r="J166" s="189"/>
      <c r="K166" s="189"/>
      <c r="L166" s="430"/>
      <c r="M166" s="426"/>
      <c r="N166" s="431"/>
      <c r="O166" s="426"/>
      <c r="P166" s="426"/>
      <c r="Q166" s="428"/>
    </row>
    <row r="167" spans="2:21" ht="24" customHeight="1" x14ac:dyDescent="0.2">
      <c r="B167" s="442" t="s">
        <v>349</v>
      </c>
      <c r="C167" s="426"/>
      <c r="D167" s="426"/>
      <c r="E167" s="426"/>
      <c r="F167" s="426"/>
      <c r="G167" s="426"/>
      <c r="H167" s="188">
        <v>0</v>
      </c>
      <c r="I167" s="188">
        <v>134661374.5</v>
      </c>
      <c r="J167" s="188">
        <v>134661374.5</v>
      </c>
      <c r="K167" s="188">
        <v>134634719.90000001</v>
      </c>
      <c r="L167" s="425">
        <v>134634719.90000001</v>
      </c>
      <c r="M167" s="426"/>
      <c r="N167" s="427">
        <v>26654.6</v>
      </c>
      <c r="O167" s="426"/>
      <c r="P167" s="426"/>
      <c r="Q167" s="428"/>
    </row>
    <row r="168" spans="2:21" ht="24" customHeight="1" x14ac:dyDescent="0.2">
      <c r="B168" s="423" t="s">
        <v>350</v>
      </c>
      <c r="C168" s="424"/>
      <c r="D168" s="424"/>
      <c r="E168" s="424"/>
      <c r="F168" s="424"/>
      <c r="G168" s="424"/>
      <c r="H168" s="188">
        <v>0</v>
      </c>
      <c r="I168" s="188">
        <v>0</v>
      </c>
      <c r="J168" s="188">
        <v>0</v>
      </c>
      <c r="K168" s="188">
        <v>0</v>
      </c>
      <c r="L168" s="425">
        <v>0</v>
      </c>
      <c r="M168" s="426"/>
      <c r="N168" s="427">
        <v>0</v>
      </c>
      <c r="O168" s="426"/>
      <c r="P168" s="426"/>
      <c r="Q168" s="428"/>
    </row>
    <row r="169" spans="2:21" ht="24" customHeight="1" x14ac:dyDescent="0.2">
      <c r="B169" s="423" t="s">
        <v>351</v>
      </c>
      <c r="C169" s="424"/>
      <c r="D169" s="424"/>
      <c r="E169" s="424"/>
      <c r="F169" s="424"/>
      <c r="G169" s="424"/>
      <c r="H169" s="188">
        <v>0</v>
      </c>
      <c r="I169" s="188">
        <v>0</v>
      </c>
      <c r="J169" s="188">
        <v>0</v>
      </c>
      <c r="K169" s="188">
        <v>0</v>
      </c>
      <c r="L169" s="425">
        <v>0</v>
      </c>
      <c r="M169" s="426"/>
      <c r="N169" s="427">
        <v>0</v>
      </c>
      <c r="O169" s="426"/>
      <c r="P169" s="426"/>
      <c r="Q169" s="428"/>
    </row>
    <row r="170" spans="2:21" ht="24" customHeight="1" x14ac:dyDescent="0.2">
      <c r="B170" s="423" t="s">
        <v>352</v>
      </c>
      <c r="C170" s="424"/>
      <c r="D170" s="424"/>
      <c r="E170" s="424"/>
      <c r="F170" s="424"/>
      <c r="G170" s="424"/>
      <c r="H170" s="188">
        <v>0</v>
      </c>
      <c r="I170" s="188">
        <v>0</v>
      </c>
      <c r="J170" s="188">
        <v>0</v>
      </c>
      <c r="K170" s="188">
        <v>0</v>
      </c>
      <c r="L170" s="425">
        <v>0</v>
      </c>
      <c r="M170" s="426"/>
      <c r="N170" s="427">
        <v>0</v>
      </c>
      <c r="O170" s="426"/>
      <c r="P170" s="426"/>
      <c r="Q170" s="428"/>
    </row>
    <row r="171" spans="2:21" ht="24" customHeight="1" x14ac:dyDescent="0.2">
      <c r="B171" s="436" t="s">
        <v>353</v>
      </c>
      <c r="C171" s="437"/>
      <c r="D171" s="437"/>
      <c r="E171" s="437"/>
      <c r="F171" s="437"/>
      <c r="G171" s="437"/>
      <c r="H171" s="190">
        <v>0</v>
      </c>
      <c r="I171" s="190">
        <v>0</v>
      </c>
      <c r="J171" s="190">
        <v>0</v>
      </c>
      <c r="K171" s="190">
        <v>0</v>
      </c>
      <c r="L171" s="438">
        <v>0</v>
      </c>
      <c r="M171" s="439"/>
      <c r="N171" s="440">
        <v>0</v>
      </c>
      <c r="O171" s="439"/>
      <c r="P171" s="439"/>
      <c r="Q171" s="441"/>
    </row>
    <row r="172" spans="2:21" ht="24" customHeight="1" x14ac:dyDescent="0.2">
      <c r="B172" s="423" t="s">
        <v>354</v>
      </c>
      <c r="C172" s="432"/>
      <c r="D172" s="432"/>
      <c r="E172" s="432"/>
      <c r="F172" s="432"/>
      <c r="G172" s="432"/>
      <c r="H172" s="188">
        <v>0</v>
      </c>
      <c r="I172" s="193">
        <v>0</v>
      </c>
      <c r="J172" s="188">
        <v>0</v>
      </c>
      <c r="K172" s="188">
        <v>0</v>
      </c>
      <c r="L172" s="425">
        <v>0</v>
      </c>
      <c r="M172" s="433"/>
      <c r="N172" s="427">
        <v>0</v>
      </c>
      <c r="O172" s="434"/>
      <c r="P172" s="434"/>
      <c r="Q172" s="428"/>
      <c r="U172" s="194"/>
    </row>
    <row r="173" spans="2:21" ht="24" customHeight="1" x14ac:dyDescent="0.2">
      <c r="B173" s="423" t="s">
        <v>355</v>
      </c>
      <c r="C173" s="432"/>
      <c r="D173" s="432"/>
      <c r="E173" s="432"/>
      <c r="F173" s="432"/>
      <c r="G173" s="435"/>
      <c r="H173" s="193">
        <v>0</v>
      </c>
      <c r="I173" s="188">
        <v>0</v>
      </c>
      <c r="J173" s="193">
        <v>0</v>
      </c>
      <c r="K173" s="193">
        <v>0</v>
      </c>
      <c r="L173" s="425">
        <v>0</v>
      </c>
      <c r="M173" s="426"/>
      <c r="N173" s="427">
        <v>0</v>
      </c>
      <c r="O173" s="426"/>
      <c r="P173" s="426"/>
      <c r="Q173" s="428"/>
    </row>
    <row r="174" spans="2:21" ht="24" customHeight="1" x14ac:dyDescent="0.2">
      <c r="B174" s="423" t="s">
        <v>356</v>
      </c>
      <c r="C174" s="424"/>
      <c r="D174" s="424"/>
      <c r="E174" s="424"/>
      <c r="F174" s="424"/>
      <c r="G174" s="424"/>
      <c r="H174" s="188">
        <v>0</v>
      </c>
      <c r="I174" s="188">
        <v>134661374.5</v>
      </c>
      <c r="J174" s="188">
        <v>134661374.5</v>
      </c>
      <c r="K174" s="188">
        <v>134634719.90000001</v>
      </c>
      <c r="L174" s="425">
        <v>134634719.90000001</v>
      </c>
      <c r="M174" s="426"/>
      <c r="N174" s="427">
        <v>26654.6</v>
      </c>
      <c r="O174" s="426"/>
      <c r="P174" s="426"/>
      <c r="Q174" s="428"/>
    </row>
    <row r="175" spans="2:21" ht="18.600000000000001" customHeight="1" x14ac:dyDescent="0.2">
      <c r="B175" s="429"/>
      <c r="C175" s="426"/>
      <c r="D175" s="426"/>
      <c r="E175" s="426"/>
      <c r="F175" s="426"/>
      <c r="G175" s="426"/>
      <c r="H175" s="189"/>
      <c r="I175" s="189"/>
      <c r="J175" s="189"/>
      <c r="K175" s="189"/>
      <c r="L175" s="430"/>
      <c r="M175" s="426"/>
      <c r="N175" s="431"/>
      <c r="O175" s="426"/>
      <c r="P175" s="426"/>
      <c r="Q175" s="428"/>
    </row>
    <row r="176" spans="2:21" ht="29.45" customHeight="1" x14ac:dyDescent="0.2">
      <c r="B176" s="418" t="s">
        <v>358</v>
      </c>
      <c r="C176" s="419"/>
      <c r="D176" s="419"/>
      <c r="E176" s="419"/>
      <c r="F176" s="419"/>
      <c r="G176" s="419"/>
      <c r="H176" s="195">
        <v>19277532100</v>
      </c>
      <c r="I176" s="195">
        <v>4272693927.77</v>
      </c>
      <c r="J176" s="195">
        <v>23550226027.77</v>
      </c>
      <c r="K176" s="195">
        <v>22862079320.360001</v>
      </c>
      <c r="L176" s="420">
        <v>22465956408.02</v>
      </c>
      <c r="M176" s="419"/>
      <c r="N176" s="421">
        <v>688146707.40999997</v>
      </c>
      <c r="O176" s="419"/>
      <c r="P176" s="419"/>
      <c r="Q176" s="422"/>
    </row>
    <row r="177" ht="409.6" hidden="1" customHeight="1" x14ac:dyDescent="0.2"/>
  </sheetData>
  <mergeCells count="508">
    <mergeCell ref="D3:D4"/>
    <mergeCell ref="E3:M5"/>
    <mergeCell ref="B8:G9"/>
    <mergeCell ref="H8:M8"/>
    <mergeCell ref="N8:Q8"/>
    <mergeCell ref="L9:M9"/>
    <mergeCell ref="N9:Q9"/>
    <mergeCell ref="B12:G12"/>
    <mergeCell ref="L12:M12"/>
    <mergeCell ref="N12:Q12"/>
    <mergeCell ref="B13:G13"/>
    <mergeCell ref="L13:M13"/>
    <mergeCell ref="N13:Q13"/>
    <mergeCell ref="B10:G10"/>
    <mergeCell ref="L10:M10"/>
    <mergeCell ref="N10:Q10"/>
    <mergeCell ref="B11:G11"/>
    <mergeCell ref="L11:M11"/>
    <mergeCell ref="N11:Q11"/>
    <mergeCell ref="B16:G16"/>
    <mergeCell ref="L16:M16"/>
    <mergeCell ref="N16:Q16"/>
    <mergeCell ref="B17:G17"/>
    <mergeCell ref="L17:M17"/>
    <mergeCell ref="N17:Q17"/>
    <mergeCell ref="B14:G14"/>
    <mergeCell ref="L14:M14"/>
    <mergeCell ref="N14:Q14"/>
    <mergeCell ref="B15:G15"/>
    <mergeCell ref="L15:M15"/>
    <mergeCell ref="N15:Q15"/>
    <mergeCell ref="B20:G20"/>
    <mergeCell ref="L20:M20"/>
    <mergeCell ref="N20:Q20"/>
    <mergeCell ref="B21:G21"/>
    <mergeCell ref="L21:M21"/>
    <mergeCell ref="N21:Q21"/>
    <mergeCell ref="B18:G18"/>
    <mergeCell ref="L18:M18"/>
    <mergeCell ref="N18:Q18"/>
    <mergeCell ref="B19:G19"/>
    <mergeCell ref="L19:M19"/>
    <mergeCell ref="N19:Q19"/>
    <mergeCell ref="B24:G24"/>
    <mergeCell ref="L24:M24"/>
    <mergeCell ref="N24:Q24"/>
    <mergeCell ref="B25:G25"/>
    <mergeCell ref="L25:M25"/>
    <mergeCell ref="N25:Q25"/>
    <mergeCell ref="B22:G22"/>
    <mergeCell ref="L22:M22"/>
    <mergeCell ref="N22:Q22"/>
    <mergeCell ref="B23:G23"/>
    <mergeCell ref="L23:M23"/>
    <mergeCell ref="N23:Q23"/>
    <mergeCell ref="B28:G28"/>
    <mergeCell ref="L28:M28"/>
    <mergeCell ref="N28:Q28"/>
    <mergeCell ref="B29:G29"/>
    <mergeCell ref="L29:M29"/>
    <mergeCell ref="N29:Q29"/>
    <mergeCell ref="B26:G26"/>
    <mergeCell ref="L26:M26"/>
    <mergeCell ref="N26:Q26"/>
    <mergeCell ref="B27:G27"/>
    <mergeCell ref="L27:M27"/>
    <mergeCell ref="N27:Q27"/>
    <mergeCell ref="B32:G32"/>
    <mergeCell ref="L32:M32"/>
    <mergeCell ref="N32:Q32"/>
    <mergeCell ref="B33:G33"/>
    <mergeCell ref="L33:M33"/>
    <mergeCell ref="N33:Q33"/>
    <mergeCell ref="B30:G30"/>
    <mergeCell ref="L30:M30"/>
    <mergeCell ref="N30:Q30"/>
    <mergeCell ref="B31:G31"/>
    <mergeCell ref="L31:M31"/>
    <mergeCell ref="N31:Q31"/>
    <mergeCell ref="B36:G36"/>
    <mergeCell ref="L36:M36"/>
    <mergeCell ref="N36:Q36"/>
    <mergeCell ref="B37:G37"/>
    <mergeCell ref="L37:M37"/>
    <mergeCell ref="N37:Q37"/>
    <mergeCell ref="B34:G34"/>
    <mergeCell ref="L34:M34"/>
    <mergeCell ref="N34:Q34"/>
    <mergeCell ref="B35:G35"/>
    <mergeCell ref="L35:M35"/>
    <mergeCell ref="N35:Q35"/>
    <mergeCell ref="B40:G40"/>
    <mergeCell ref="L40:M40"/>
    <mergeCell ref="N40:Q40"/>
    <mergeCell ref="B41:G41"/>
    <mergeCell ref="L41:M41"/>
    <mergeCell ref="N41:Q41"/>
    <mergeCell ref="B38:G38"/>
    <mergeCell ref="L38:M38"/>
    <mergeCell ref="N38:Q38"/>
    <mergeCell ref="B39:G39"/>
    <mergeCell ref="L39:M39"/>
    <mergeCell ref="N39:Q39"/>
    <mergeCell ref="B44:G44"/>
    <mergeCell ref="L44:M44"/>
    <mergeCell ref="N44:Q44"/>
    <mergeCell ref="B45:G45"/>
    <mergeCell ref="L45:M45"/>
    <mergeCell ref="N45:Q45"/>
    <mergeCell ref="B42:G42"/>
    <mergeCell ref="L42:M42"/>
    <mergeCell ref="N42:Q42"/>
    <mergeCell ref="B43:G43"/>
    <mergeCell ref="L43:M43"/>
    <mergeCell ref="N43:Q43"/>
    <mergeCell ref="B48:G48"/>
    <mergeCell ref="L48:M48"/>
    <mergeCell ref="N48:Q48"/>
    <mergeCell ref="B49:G49"/>
    <mergeCell ref="L49:M49"/>
    <mergeCell ref="N49:Q49"/>
    <mergeCell ref="B46:G46"/>
    <mergeCell ref="L46:M46"/>
    <mergeCell ref="N46:Q46"/>
    <mergeCell ref="B47:G47"/>
    <mergeCell ref="L47:M47"/>
    <mergeCell ref="N47:Q47"/>
    <mergeCell ref="B52:G52"/>
    <mergeCell ref="L52:M52"/>
    <mergeCell ref="N52:Q52"/>
    <mergeCell ref="B53:G53"/>
    <mergeCell ref="L53:M53"/>
    <mergeCell ref="N53:Q53"/>
    <mergeCell ref="B50:G50"/>
    <mergeCell ref="L50:M50"/>
    <mergeCell ref="N50:Q50"/>
    <mergeCell ref="B51:G51"/>
    <mergeCell ref="L51:M51"/>
    <mergeCell ref="N51:Q51"/>
    <mergeCell ref="B56:G56"/>
    <mergeCell ref="L56:M56"/>
    <mergeCell ref="N56:Q56"/>
    <mergeCell ref="B57:G57"/>
    <mergeCell ref="L57:M57"/>
    <mergeCell ref="N57:Q57"/>
    <mergeCell ref="B54:G54"/>
    <mergeCell ref="L54:M54"/>
    <mergeCell ref="N54:Q54"/>
    <mergeCell ref="B55:G55"/>
    <mergeCell ref="L55:M55"/>
    <mergeCell ref="N55:Q55"/>
    <mergeCell ref="B60:G60"/>
    <mergeCell ref="L60:M60"/>
    <mergeCell ref="N60:Q60"/>
    <mergeCell ref="B61:G61"/>
    <mergeCell ref="L61:M61"/>
    <mergeCell ref="N61:Q61"/>
    <mergeCell ref="B58:G58"/>
    <mergeCell ref="L58:M58"/>
    <mergeCell ref="N58:Q58"/>
    <mergeCell ref="B59:G59"/>
    <mergeCell ref="L59:M59"/>
    <mergeCell ref="N59:Q59"/>
    <mergeCell ref="B64:G64"/>
    <mergeCell ref="L64:M64"/>
    <mergeCell ref="N64:Q64"/>
    <mergeCell ref="B65:G65"/>
    <mergeCell ref="L65:M65"/>
    <mergeCell ref="N65:Q65"/>
    <mergeCell ref="B62:G62"/>
    <mergeCell ref="L62:M62"/>
    <mergeCell ref="N62:Q62"/>
    <mergeCell ref="B63:G63"/>
    <mergeCell ref="L63:M63"/>
    <mergeCell ref="N63:Q63"/>
    <mergeCell ref="B68:G68"/>
    <mergeCell ref="L68:M68"/>
    <mergeCell ref="N68:Q68"/>
    <mergeCell ref="B69:G69"/>
    <mergeCell ref="L69:M69"/>
    <mergeCell ref="N69:Q69"/>
    <mergeCell ref="B66:G66"/>
    <mergeCell ref="L66:M66"/>
    <mergeCell ref="N66:Q66"/>
    <mergeCell ref="B67:G67"/>
    <mergeCell ref="L67:M67"/>
    <mergeCell ref="N67:Q67"/>
    <mergeCell ref="B72:G72"/>
    <mergeCell ref="L72:M72"/>
    <mergeCell ref="N72:Q72"/>
    <mergeCell ref="B73:G73"/>
    <mergeCell ref="L73:M73"/>
    <mergeCell ref="N73:Q73"/>
    <mergeCell ref="B70:G70"/>
    <mergeCell ref="L70:M70"/>
    <mergeCell ref="N70:Q70"/>
    <mergeCell ref="B71:G71"/>
    <mergeCell ref="L71:M71"/>
    <mergeCell ref="N71:Q71"/>
    <mergeCell ref="B76:G76"/>
    <mergeCell ref="L76:M76"/>
    <mergeCell ref="N76:Q76"/>
    <mergeCell ref="B77:G77"/>
    <mergeCell ref="L77:M77"/>
    <mergeCell ref="N77:Q77"/>
    <mergeCell ref="B74:G74"/>
    <mergeCell ref="L74:M74"/>
    <mergeCell ref="N74:Q74"/>
    <mergeCell ref="B75:G75"/>
    <mergeCell ref="L75:M75"/>
    <mergeCell ref="N75:Q75"/>
    <mergeCell ref="B80:G80"/>
    <mergeCell ref="L80:M80"/>
    <mergeCell ref="N80:Q80"/>
    <mergeCell ref="B81:G81"/>
    <mergeCell ref="L81:M81"/>
    <mergeCell ref="N81:Q81"/>
    <mergeCell ref="B78:G78"/>
    <mergeCell ref="L78:M78"/>
    <mergeCell ref="N78:Q78"/>
    <mergeCell ref="B79:G79"/>
    <mergeCell ref="L79:M79"/>
    <mergeCell ref="N79:Q79"/>
    <mergeCell ref="B84:G84"/>
    <mergeCell ref="L84:M84"/>
    <mergeCell ref="N84:Q84"/>
    <mergeCell ref="B85:G85"/>
    <mergeCell ref="L85:M85"/>
    <mergeCell ref="N85:Q85"/>
    <mergeCell ref="B82:G82"/>
    <mergeCell ref="L82:M82"/>
    <mergeCell ref="N82:Q82"/>
    <mergeCell ref="B83:G83"/>
    <mergeCell ref="L83:M83"/>
    <mergeCell ref="N83:Q83"/>
    <mergeCell ref="B88:G88"/>
    <mergeCell ref="L88:M88"/>
    <mergeCell ref="N88:Q88"/>
    <mergeCell ref="B89:G89"/>
    <mergeCell ref="L89:M89"/>
    <mergeCell ref="N89:Q89"/>
    <mergeCell ref="B86:G86"/>
    <mergeCell ref="L86:M86"/>
    <mergeCell ref="N86:Q86"/>
    <mergeCell ref="B87:G87"/>
    <mergeCell ref="L87:M87"/>
    <mergeCell ref="N87:Q87"/>
    <mergeCell ref="B92:G92"/>
    <mergeCell ref="L92:M92"/>
    <mergeCell ref="N92:Q92"/>
    <mergeCell ref="B93:G93"/>
    <mergeCell ref="L93:M93"/>
    <mergeCell ref="N93:Q93"/>
    <mergeCell ref="B90:G90"/>
    <mergeCell ref="L90:M90"/>
    <mergeCell ref="N90:Q90"/>
    <mergeCell ref="B91:G91"/>
    <mergeCell ref="L91:M91"/>
    <mergeCell ref="N91:Q91"/>
    <mergeCell ref="B96:G96"/>
    <mergeCell ref="L96:M96"/>
    <mergeCell ref="N96:Q96"/>
    <mergeCell ref="B97:G97"/>
    <mergeCell ref="L97:M97"/>
    <mergeCell ref="N97:Q97"/>
    <mergeCell ref="B94:G94"/>
    <mergeCell ref="L94:M94"/>
    <mergeCell ref="N94:Q94"/>
    <mergeCell ref="B95:G95"/>
    <mergeCell ref="L95:M95"/>
    <mergeCell ref="N95:Q95"/>
    <mergeCell ref="B100:G100"/>
    <mergeCell ref="L100:M100"/>
    <mergeCell ref="N100:Q100"/>
    <mergeCell ref="B101:G101"/>
    <mergeCell ref="L101:M101"/>
    <mergeCell ref="N101:Q101"/>
    <mergeCell ref="B98:G98"/>
    <mergeCell ref="L98:M98"/>
    <mergeCell ref="N98:Q98"/>
    <mergeCell ref="B99:G99"/>
    <mergeCell ref="L99:M99"/>
    <mergeCell ref="N99:Q99"/>
    <mergeCell ref="B104:G104"/>
    <mergeCell ref="L104:M104"/>
    <mergeCell ref="N104:Q104"/>
    <mergeCell ref="B105:G105"/>
    <mergeCell ref="L105:M105"/>
    <mergeCell ref="N105:Q105"/>
    <mergeCell ref="B102:G102"/>
    <mergeCell ref="L102:M102"/>
    <mergeCell ref="N102:Q102"/>
    <mergeCell ref="B103:G103"/>
    <mergeCell ref="L103:M103"/>
    <mergeCell ref="N103:Q103"/>
    <mergeCell ref="B108:G108"/>
    <mergeCell ref="L108:M108"/>
    <mergeCell ref="N108:Q108"/>
    <mergeCell ref="B109:G109"/>
    <mergeCell ref="L109:M109"/>
    <mergeCell ref="N109:Q109"/>
    <mergeCell ref="B106:G106"/>
    <mergeCell ref="L106:M106"/>
    <mergeCell ref="N106:Q106"/>
    <mergeCell ref="B107:G107"/>
    <mergeCell ref="L107:M107"/>
    <mergeCell ref="N107:Q107"/>
    <mergeCell ref="B112:G112"/>
    <mergeCell ref="L112:M112"/>
    <mergeCell ref="N112:Q112"/>
    <mergeCell ref="B113:G113"/>
    <mergeCell ref="L113:M113"/>
    <mergeCell ref="N113:Q113"/>
    <mergeCell ref="B110:G110"/>
    <mergeCell ref="L110:M110"/>
    <mergeCell ref="N110:Q110"/>
    <mergeCell ref="B111:G111"/>
    <mergeCell ref="L111:M111"/>
    <mergeCell ref="N111:Q111"/>
    <mergeCell ref="B116:G116"/>
    <mergeCell ref="L116:M116"/>
    <mergeCell ref="N116:Q116"/>
    <mergeCell ref="B117:G117"/>
    <mergeCell ref="L117:M117"/>
    <mergeCell ref="N117:Q117"/>
    <mergeCell ref="B114:G114"/>
    <mergeCell ref="L114:M114"/>
    <mergeCell ref="N114:Q114"/>
    <mergeCell ref="B115:G115"/>
    <mergeCell ref="L115:M115"/>
    <mergeCell ref="N115:Q115"/>
    <mergeCell ref="B120:G120"/>
    <mergeCell ref="L120:M120"/>
    <mergeCell ref="N120:Q120"/>
    <mergeCell ref="B121:G121"/>
    <mergeCell ref="L121:M121"/>
    <mergeCell ref="N121:Q121"/>
    <mergeCell ref="B118:G118"/>
    <mergeCell ref="L118:M118"/>
    <mergeCell ref="N118:Q118"/>
    <mergeCell ref="B119:G119"/>
    <mergeCell ref="L119:M119"/>
    <mergeCell ref="N119:Q119"/>
    <mergeCell ref="B124:G124"/>
    <mergeCell ref="L124:M124"/>
    <mergeCell ref="N124:Q124"/>
    <mergeCell ref="B125:G125"/>
    <mergeCell ref="L125:M125"/>
    <mergeCell ref="N125:Q125"/>
    <mergeCell ref="B122:G122"/>
    <mergeCell ref="L122:M122"/>
    <mergeCell ref="N122:Q122"/>
    <mergeCell ref="B123:G123"/>
    <mergeCell ref="L123:M123"/>
    <mergeCell ref="N123:Q123"/>
    <mergeCell ref="B128:G128"/>
    <mergeCell ref="L128:M128"/>
    <mergeCell ref="N128:Q128"/>
    <mergeCell ref="B129:G129"/>
    <mergeCell ref="L129:M129"/>
    <mergeCell ref="N129:Q129"/>
    <mergeCell ref="B126:G126"/>
    <mergeCell ref="L126:M126"/>
    <mergeCell ref="N126:Q126"/>
    <mergeCell ref="B127:G127"/>
    <mergeCell ref="L127:M127"/>
    <mergeCell ref="N127:Q127"/>
    <mergeCell ref="B132:G132"/>
    <mergeCell ref="L132:M132"/>
    <mergeCell ref="N132:Q132"/>
    <mergeCell ref="B133:G133"/>
    <mergeCell ref="L133:M133"/>
    <mergeCell ref="N133:Q133"/>
    <mergeCell ref="B130:G130"/>
    <mergeCell ref="L130:M130"/>
    <mergeCell ref="N130:Q130"/>
    <mergeCell ref="B131:G131"/>
    <mergeCell ref="L131:M131"/>
    <mergeCell ref="N131:Q131"/>
    <mergeCell ref="B136:G136"/>
    <mergeCell ref="L136:M136"/>
    <mergeCell ref="N136:Q136"/>
    <mergeCell ref="B137:G137"/>
    <mergeCell ref="L137:M137"/>
    <mergeCell ref="N137:Q137"/>
    <mergeCell ref="B134:G134"/>
    <mergeCell ref="L134:M134"/>
    <mergeCell ref="N134:Q134"/>
    <mergeCell ref="B135:G135"/>
    <mergeCell ref="L135:M135"/>
    <mergeCell ref="N135:Q135"/>
    <mergeCell ref="B140:G140"/>
    <mergeCell ref="L140:M140"/>
    <mergeCell ref="N140:Q140"/>
    <mergeCell ref="B141:G141"/>
    <mergeCell ref="L141:M141"/>
    <mergeCell ref="N141:Q141"/>
    <mergeCell ref="B138:G138"/>
    <mergeCell ref="L138:M138"/>
    <mergeCell ref="N138:Q138"/>
    <mergeCell ref="B139:G139"/>
    <mergeCell ref="L139:M139"/>
    <mergeCell ref="N139:Q139"/>
    <mergeCell ref="B144:G144"/>
    <mergeCell ref="L144:M144"/>
    <mergeCell ref="N144:Q144"/>
    <mergeCell ref="B145:G145"/>
    <mergeCell ref="L145:M145"/>
    <mergeCell ref="N145:Q145"/>
    <mergeCell ref="B142:G142"/>
    <mergeCell ref="L142:M142"/>
    <mergeCell ref="N142:Q142"/>
    <mergeCell ref="B143:G143"/>
    <mergeCell ref="L143:M143"/>
    <mergeCell ref="N143:Q143"/>
    <mergeCell ref="B148:G148"/>
    <mergeCell ref="L148:M148"/>
    <mergeCell ref="N148:Q148"/>
    <mergeCell ref="B149:G149"/>
    <mergeCell ref="L149:M149"/>
    <mergeCell ref="N149:Q149"/>
    <mergeCell ref="B146:G146"/>
    <mergeCell ref="L146:M146"/>
    <mergeCell ref="N146:Q146"/>
    <mergeCell ref="B147:G147"/>
    <mergeCell ref="L147:M147"/>
    <mergeCell ref="N147:Q147"/>
    <mergeCell ref="B152:G152"/>
    <mergeCell ref="L152:M152"/>
    <mergeCell ref="N152:Q152"/>
    <mergeCell ref="B153:G153"/>
    <mergeCell ref="L153:M153"/>
    <mergeCell ref="N153:Q153"/>
    <mergeCell ref="B150:G150"/>
    <mergeCell ref="L150:M150"/>
    <mergeCell ref="N150:Q150"/>
    <mergeCell ref="B151:G151"/>
    <mergeCell ref="L151:M151"/>
    <mergeCell ref="N151:Q151"/>
    <mergeCell ref="B156:G156"/>
    <mergeCell ref="L156:M156"/>
    <mergeCell ref="N156:Q156"/>
    <mergeCell ref="B157:G157"/>
    <mergeCell ref="L157:M157"/>
    <mergeCell ref="N157:Q157"/>
    <mergeCell ref="B154:G154"/>
    <mergeCell ref="L154:M154"/>
    <mergeCell ref="N154:Q154"/>
    <mergeCell ref="B155:G155"/>
    <mergeCell ref="L155:M155"/>
    <mergeCell ref="N155:Q155"/>
    <mergeCell ref="B160:G160"/>
    <mergeCell ref="L160:M160"/>
    <mergeCell ref="N160:Q160"/>
    <mergeCell ref="B161:G161"/>
    <mergeCell ref="L161:M161"/>
    <mergeCell ref="N161:Q161"/>
    <mergeCell ref="B158:G158"/>
    <mergeCell ref="L158:M158"/>
    <mergeCell ref="N158:Q158"/>
    <mergeCell ref="B159:G159"/>
    <mergeCell ref="L159:M159"/>
    <mergeCell ref="N159:Q159"/>
    <mergeCell ref="B164:G164"/>
    <mergeCell ref="L164:M164"/>
    <mergeCell ref="N164:Q164"/>
    <mergeCell ref="B165:G165"/>
    <mergeCell ref="L165:M165"/>
    <mergeCell ref="N165:Q165"/>
    <mergeCell ref="B162:G162"/>
    <mergeCell ref="L162:M162"/>
    <mergeCell ref="N162:Q162"/>
    <mergeCell ref="B163:G163"/>
    <mergeCell ref="L163:M163"/>
    <mergeCell ref="N163:Q163"/>
    <mergeCell ref="B168:G168"/>
    <mergeCell ref="L168:M168"/>
    <mergeCell ref="N168:Q168"/>
    <mergeCell ref="B169:G169"/>
    <mergeCell ref="L169:M169"/>
    <mergeCell ref="N169:Q169"/>
    <mergeCell ref="B166:G166"/>
    <mergeCell ref="L166:M166"/>
    <mergeCell ref="N166:Q166"/>
    <mergeCell ref="B167:G167"/>
    <mergeCell ref="L167:M167"/>
    <mergeCell ref="N167:Q167"/>
    <mergeCell ref="B172:G172"/>
    <mergeCell ref="L172:M172"/>
    <mergeCell ref="N172:Q172"/>
    <mergeCell ref="B173:G173"/>
    <mergeCell ref="L173:M173"/>
    <mergeCell ref="N173:Q173"/>
    <mergeCell ref="B170:G170"/>
    <mergeCell ref="L170:M170"/>
    <mergeCell ref="N170:Q170"/>
    <mergeCell ref="B171:G171"/>
    <mergeCell ref="L171:M171"/>
    <mergeCell ref="N171:Q171"/>
    <mergeCell ref="B176:G176"/>
    <mergeCell ref="L176:M176"/>
    <mergeCell ref="N176:Q176"/>
    <mergeCell ref="B174:G174"/>
    <mergeCell ref="L174:M174"/>
    <mergeCell ref="N174:Q174"/>
    <mergeCell ref="B175:G175"/>
    <mergeCell ref="L175:M175"/>
    <mergeCell ref="N175:Q175"/>
  </mergeCells>
  <printOptions horizontalCentered="1"/>
  <pageMargins left="0.39370078740157483" right="0.39370078740157483" top="0.51181102362204722" bottom="0.51181102362204722" header="0.19685039370078741" footer="0.19685039370078741"/>
  <pageSetup scale="52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zoomScale="80" zoomScaleNormal="80" workbookViewId="0">
      <selection activeCell="B10" sqref="B10:F10"/>
    </sheetView>
  </sheetViews>
  <sheetFormatPr baseColWidth="10" defaultColWidth="8.85546875" defaultRowHeight="12.75" x14ac:dyDescent="0.2"/>
  <cols>
    <col min="1" max="1" width="0.85546875" style="197" customWidth="1"/>
    <col min="2" max="2" width="4.7109375" style="197" customWidth="1"/>
    <col min="3" max="3" width="10.5703125" style="197" customWidth="1"/>
    <col min="4" max="4" width="9.5703125" style="197" customWidth="1"/>
    <col min="5" max="5" width="15.28515625" style="197" customWidth="1"/>
    <col min="6" max="6" width="4" style="197" customWidth="1"/>
    <col min="7" max="7" width="20" style="197" customWidth="1"/>
    <col min="8" max="8" width="19" style="197" customWidth="1"/>
    <col min="9" max="9" width="20.28515625" style="197" customWidth="1"/>
    <col min="10" max="10" width="19.28515625" style="197" customWidth="1"/>
    <col min="11" max="11" width="10.28515625" style="197" customWidth="1"/>
    <col min="12" max="12" width="2.28515625" style="197" customWidth="1"/>
    <col min="13" max="13" width="7.28515625" style="197" customWidth="1"/>
    <col min="14" max="14" width="3.28515625" style="197" customWidth="1"/>
    <col min="15" max="15" width="8.140625" style="197" customWidth="1"/>
    <col min="16" max="16" width="5.5703125" style="197" customWidth="1"/>
    <col min="17" max="17" width="0.7109375" style="197" customWidth="1"/>
    <col min="18" max="256" width="8.85546875" style="197"/>
    <col min="257" max="257" width="0.85546875" style="197" customWidth="1"/>
    <col min="258" max="258" width="4.7109375" style="197" customWidth="1"/>
    <col min="259" max="259" width="10.5703125" style="197" customWidth="1"/>
    <col min="260" max="260" width="9.5703125" style="197" customWidth="1"/>
    <col min="261" max="261" width="15.28515625" style="197" customWidth="1"/>
    <col min="262" max="262" width="4" style="197" customWidth="1"/>
    <col min="263" max="263" width="20" style="197" customWidth="1"/>
    <col min="264" max="264" width="19" style="197" customWidth="1"/>
    <col min="265" max="265" width="20.28515625" style="197" customWidth="1"/>
    <col min="266" max="266" width="19.28515625" style="197" customWidth="1"/>
    <col min="267" max="267" width="10.28515625" style="197" customWidth="1"/>
    <col min="268" max="268" width="2.28515625" style="197" customWidth="1"/>
    <col min="269" max="269" width="7.28515625" style="197" customWidth="1"/>
    <col min="270" max="270" width="3.28515625" style="197" customWidth="1"/>
    <col min="271" max="271" width="8.140625" style="197" customWidth="1"/>
    <col min="272" max="272" width="5.5703125" style="197" customWidth="1"/>
    <col min="273" max="273" width="0.7109375" style="197" customWidth="1"/>
    <col min="274" max="512" width="8.85546875" style="197"/>
    <col min="513" max="513" width="0.85546875" style="197" customWidth="1"/>
    <col min="514" max="514" width="4.7109375" style="197" customWidth="1"/>
    <col min="515" max="515" width="10.5703125" style="197" customWidth="1"/>
    <col min="516" max="516" width="9.5703125" style="197" customWidth="1"/>
    <col min="517" max="517" width="15.28515625" style="197" customWidth="1"/>
    <col min="518" max="518" width="4" style="197" customWidth="1"/>
    <col min="519" max="519" width="20" style="197" customWidth="1"/>
    <col min="520" max="520" width="19" style="197" customWidth="1"/>
    <col min="521" max="521" width="20.28515625" style="197" customWidth="1"/>
    <col min="522" max="522" width="19.28515625" style="197" customWidth="1"/>
    <col min="523" max="523" width="10.28515625" style="197" customWidth="1"/>
    <col min="524" max="524" width="2.28515625" style="197" customWidth="1"/>
    <col min="525" max="525" width="7.28515625" style="197" customWidth="1"/>
    <col min="526" max="526" width="3.28515625" style="197" customWidth="1"/>
    <col min="527" max="527" width="8.140625" style="197" customWidth="1"/>
    <col min="528" max="528" width="5.5703125" style="197" customWidth="1"/>
    <col min="529" max="529" width="0.7109375" style="197" customWidth="1"/>
    <col min="530" max="768" width="8.85546875" style="197"/>
    <col min="769" max="769" width="0.85546875" style="197" customWidth="1"/>
    <col min="770" max="770" width="4.7109375" style="197" customWidth="1"/>
    <col min="771" max="771" width="10.5703125" style="197" customWidth="1"/>
    <col min="772" max="772" width="9.5703125" style="197" customWidth="1"/>
    <col min="773" max="773" width="15.28515625" style="197" customWidth="1"/>
    <col min="774" max="774" width="4" style="197" customWidth="1"/>
    <col min="775" max="775" width="20" style="197" customWidth="1"/>
    <col min="776" max="776" width="19" style="197" customWidth="1"/>
    <col min="777" max="777" width="20.28515625" style="197" customWidth="1"/>
    <col min="778" max="778" width="19.28515625" style="197" customWidth="1"/>
    <col min="779" max="779" width="10.28515625" style="197" customWidth="1"/>
    <col min="780" max="780" width="2.28515625" style="197" customWidth="1"/>
    <col min="781" max="781" width="7.28515625" style="197" customWidth="1"/>
    <col min="782" max="782" width="3.28515625" style="197" customWidth="1"/>
    <col min="783" max="783" width="8.140625" style="197" customWidth="1"/>
    <col min="784" max="784" width="5.5703125" style="197" customWidth="1"/>
    <col min="785" max="785" width="0.7109375" style="197" customWidth="1"/>
    <col min="786" max="1024" width="8.85546875" style="197"/>
    <col min="1025" max="1025" width="0.85546875" style="197" customWidth="1"/>
    <col min="1026" max="1026" width="4.7109375" style="197" customWidth="1"/>
    <col min="1027" max="1027" width="10.5703125" style="197" customWidth="1"/>
    <col min="1028" max="1028" width="9.5703125" style="197" customWidth="1"/>
    <col min="1029" max="1029" width="15.28515625" style="197" customWidth="1"/>
    <col min="1030" max="1030" width="4" style="197" customWidth="1"/>
    <col min="1031" max="1031" width="20" style="197" customWidth="1"/>
    <col min="1032" max="1032" width="19" style="197" customWidth="1"/>
    <col min="1033" max="1033" width="20.28515625" style="197" customWidth="1"/>
    <col min="1034" max="1034" width="19.28515625" style="197" customWidth="1"/>
    <col min="1035" max="1035" width="10.28515625" style="197" customWidth="1"/>
    <col min="1036" max="1036" width="2.28515625" style="197" customWidth="1"/>
    <col min="1037" max="1037" width="7.28515625" style="197" customWidth="1"/>
    <col min="1038" max="1038" width="3.28515625" style="197" customWidth="1"/>
    <col min="1039" max="1039" width="8.140625" style="197" customWidth="1"/>
    <col min="1040" max="1040" width="5.5703125" style="197" customWidth="1"/>
    <col min="1041" max="1041" width="0.7109375" style="197" customWidth="1"/>
    <col min="1042" max="1280" width="8.85546875" style="197"/>
    <col min="1281" max="1281" width="0.85546875" style="197" customWidth="1"/>
    <col min="1282" max="1282" width="4.7109375" style="197" customWidth="1"/>
    <col min="1283" max="1283" width="10.5703125" style="197" customWidth="1"/>
    <col min="1284" max="1284" width="9.5703125" style="197" customWidth="1"/>
    <col min="1285" max="1285" width="15.28515625" style="197" customWidth="1"/>
    <col min="1286" max="1286" width="4" style="197" customWidth="1"/>
    <col min="1287" max="1287" width="20" style="197" customWidth="1"/>
    <col min="1288" max="1288" width="19" style="197" customWidth="1"/>
    <col min="1289" max="1289" width="20.28515625" style="197" customWidth="1"/>
    <col min="1290" max="1290" width="19.28515625" style="197" customWidth="1"/>
    <col min="1291" max="1291" width="10.28515625" style="197" customWidth="1"/>
    <col min="1292" max="1292" width="2.28515625" style="197" customWidth="1"/>
    <col min="1293" max="1293" width="7.28515625" style="197" customWidth="1"/>
    <col min="1294" max="1294" width="3.28515625" style="197" customWidth="1"/>
    <col min="1295" max="1295" width="8.140625" style="197" customWidth="1"/>
    <col min="1296" max="1296" width="5.5703125" style="197" customWidth="1"/>
    <col min="1297" max="1297" width="0.7109375" style="197" customWidth="1"/>
    <col min="1298" max="1536" width="8.85546875" style="197"/>
    <col min="1537" max="1537" width="0.85546875" style="197" customWidth="1"/>
    <col min="1538" max="1538" width="4.7109375" style="197" customWidth="1"/>
    <col min="1539" max="1539" width="10.5703125" style="197" customWidth="1"/>
    <col min="1540" max="1540" width="9.5703125" style="197" customWidth="1"/>
    <col min="1541" max="1541" width="15.28515625" style="197" customWidth="1"/>
    <col min="1542" max="1542" width="4" style="197" customWidth="1"/>
    <col min="1543" max="1543" width="20" style="197" customWidth="1"/>
    <col min="1544" max="1544" width="19" style="197" customWidth="1"/>
    <col min="1545" max="1545" width="20.28515625" style="197" customWidth="1"/>
    <col min="1546" max="1546" width="19.28515625" style="197" customWidth="1"/>
    <col min="1547" max="1547" width="10.28515625" style="197" customWidth="1"/>
    <col min="1548" max="1548" width="2.28515625" style="197" customWidth="1"/>
    <col min="1549" max="1549" width="7.28515625" style="197" customWidth="1"/>
    <col min="1550" max="1550" width="3.28515625" style="197" customWidth="1"/>
    <col min="1551" max="1551" width="8.140625" style="197" customWidth="1"/>
    <col min="1552" max="1552" width="5.5703125" style="197" customWidth="1"/>
    <col min="1553" max="1553" width="0.7109375" style="197" customWidth="1"/>
    <col min="1554" max="1792" width="8.85546875" style="197"/>
    <col min="1793" max="1793" width="0.85546875" style="197" customWidth="1"/>
    <col min="1794" max="1794" width="4.7109375" style="197" customWidth="1"/>
    <col min="1795" max="1795" width="10.5703125" style="197" customWidth="1"/>
    <col min="1796" max="1796" width="9.5703125" style="197" customWidth="1"/>
    <col min="1797" max="1797" width="15.28515625" style="197" customWidth="1"/>
    <col min="1798" max="1798" width="4" style="197" customWidth="1"/>
    <col min="1799" max="1799" width="20" style="197" customWidth="1"/>
    <col min="1800" max="1800" width="19" style="197" customWidth="1"/>
    <col min="1801" max="1801" width="20.28515625" style="197" customWidth="1"/>
    <col min="1802" max="1802" width="19.28515625" style="197" customWidth="1"/>
    <col min="1803" max="1803" width="10.28515625" style="197" customWidth="1"/>
    <col min="1804" max="1804" width="2.28515625" style="197" customWidth="1"/>
    <col min="1805" max="1805" width="7.28515625" style="197" customWidth="1"/>
    <col min="1806" max="1806" width="3.28515625" style="197" customWidth="1"/>
    <col min="1807" max="1807" width="8.140625" style="197" customWidth="1"/>
    <col min="1808" max="1808" width="5.5703125" style="197" customWidth="1"/>
    <col min="1809" max="1809" width="0.7109375" style="197" customWidth="1"/>
    <col min="1810" max="2048" width="8.85546875" style="197"/>
    <col min="2049" max="2049" width="0.85546875" style="197" customWidth="1"/>
    <col min="2050" max="2050" width="4.7109375" style="197" customWidth="1"/>
    <col min="2051" max="2051" width="10.5703125" style="197" customWidth="1"/>
    <col min="2052" max="2052" width="9.5703125" style="197" customWidth="1"/>
    <col min="2053" max="2053" width="15.28515625" style="197" customWidth="1"/>
    <col min="2054" max="2054" width="4" style="197" customWidth="1"/>
    <col min="2055" max="2055" width="20" style="197" customWidth="1"/>
    <col min="2056" max="2056" width="19" style="197" customWidth="1"/>
    <col min="2057" max="2057" width="20.28515625" style="197" customWidth="1"/>
    <col min="2058" max="2058" width="19.28515625" style="197" customWidth="1"/>
    <col min="2059" max="2059" width="10.28515625" style="197" customWidth="1"/>
    <col min="2060" max="2060" width="2.28515625" style="197" customWidth="1"/>
    <col min="2061" max="2061" width="7.28515625" style="197" customWidth="1"/>
    <col min="2062" max="2062" width="3.28515625" style="197" customWidth="1"/>
    <col min="2063" max="2063" width="8.140625" style="197" customWidth="1"/>
    <col min="2064" max="2064" width="5.5703125" style="197" customWidth="1"/>
    <col min="2065" max="2065" width="0.7109375" style="197" customWidth="1"/>
    <col min="2066" max="2304" width="8.85546875" style="197"/>
    <col min="2305" max="2305" width="0.85546875" style="197" customWidth="1"/>
    <col min="2306" max="2306" width="4.7109375" style="197" customWidth="1"/>
    <col min="2307" max="2307" width="10.5703125" style="197" customWidth="1"/>
    <col min="2308" max="2308" width="9.5703125" style="197" customWidth="1"/>
    <col min="2309" max="2309" width="15.28515625" style="197" customWidth="1"/>
    <col min="2310" max="2310" width="4" style="197" customWidth="1"/>
    <col min="2311" max="2311" width="20" style="197" customWidth="1"/>
    <col min="2312" max="2312" width="19" style="197" customWidth="1"/>
    <col min="2313" max="2313" width="20.28515625" style="197" customWidth="1"/>
    <col min="2314" max="2314" width="19.28515625" style="197" customWidth="1"/>
    <col min="2315" max="2315" width="10.28515625" style="197" customWidth="1"/>
    <col min="2316" max="2316" width="2.28515625" style="197" customWidth="1"/>
    <col min="2317" max="2317" width="7.28515625" style="197" customWidth="1"/>
    <col min="2318" max="2318" width="3.28515625" style="197" customWidth="1"/>
    <col min="2319" max="2319" width="8.140625" style="197" customWidth="1"/>
    <col min="2320" max="2320" width="5.5703125" style="197" customWidth="1"/>
    <col min="2321" max="2321" width="0.7109375" style="197" customWidth="1"/>
    <col min="2322" max="2560" width="8.85546875" style="197"/>
    <col min="2561" max="2561" width="0.85546875" style="197" customWidth="1"/>
    <col min="2562" max="2562" width="4.7109375" style="197" customWidth="1"/>
    <col min="2563" max="2563" width="10.5703125" style="197" customWidth="1"/>
    <col min="2564" max="2564" width="9.5703125" style="197" customWidth="1"/>
    <col min="2565" max="2565" width="15.28515625" style="197" customWidth="1"/>
    <col min="2566" max="2566" width="4" style="197" customWidth="1"/>
    <col min="2567" max="2567" width="20" style="197" customWidth="1"/>
    <col min="2568" max="2568" width="19" style="197" customWidth="1"/>
    <col min="2569" max="2569" width="20.28515625" style="197" customWidth="1"/>
    <col min="2570" max="2570" width="19.28515625" style="197" customWidth="1"/>
    <col min="2571" max="2571" width="10.28515625" style="197" customWidth="1"/>
    <col min="2572" max="2572" width="2.28515625" style="197" customWidth="1"/>
    <col min="2573" max="2573" width="7.28515625" style="197" customWidth="1"/>
    <col min="2574" max="2574" width="3.28515625" style="197" customWidth="1"/>
    <col min="2575" max="2575" width="8.140625" style="197" customWidth="1"/>
    <col min="2576" max="2576" width="5.5703125" style="197" customWidth="1"/>
    <col min="2577" max="2577" width="0.7109375" style="197" customWidth="1"/>
    <col min="2578" max="2816" width="8.85546875" style="197"/>
    <col min="2817" max="2817" width="0.85546875" style="197" customWidth="1"/>
    <col min="2818" max="2818" width="4.7109375" style="197" customWidth="1"/>
    <col min="2819" max="2819" width="10.5703125" style="197" customWidth="1"/>
    <col min="2820" max="2820" width="9.5703125" style="197" customWidth="1"/>
    <col min="2821" max="2821" width="15.28515625" style="197" customWidth="1"/>
    <col min="2822" max="2822" width="4" style="197" customWidth="1"/>
    <col min="2823" max="2823" width="20" style="197" customWidth="1"/>
    <col min="2824" max="2824" width="19" style="197" customWidth="1"/>
    <col min="2825" max="2825" width="20.28515625" style="197" customWidth="1"/>
    <col min="2826" max="2826" width="19.28515625" style="197" customWidth="1"/>
    <col min="2827" max="2827" width="10.28515625" style="197" customWidth="1"/>
    <col min="2828" max="2828" width="2.28515625" style="197" customWidth="1"/>
    <col min="2829" max="2829" width="7.28515625" style="197" customWidth="1"/>
    <col min="2830" max="2830" width="3.28515625" style="197" customWidth="1"/>
    <col min="2831" max="2831" width="8.140625" style="197" customWidth="1"/>
    <col min="2832" max="2832" width="5.5703125" style="197" customWidth="1"/>
    <col min="2833" max="2833" width="0.7109375" style="197" customWidth="1"/>
    <col min="2834" max="3072" width="8.85546875" style="197"/>
    <col min="3073" max="3073" width="0.85546875" style="197" customWidth="1"/>
    <col min="3074" max="3074" width="4.7109375" style="197" customWidth="1"/>
    <col min="3075" max="3075" width="10.5703125" style="197" customWidth="1"/>
    <col min="3076" max="3076" width="9.5703125" style="197" customWidth="1"/>
    <col min="3077" max="3077" width="15.28515625" style="197" customWidth="1"/>
    <col min="3078" max="3078" width="4" style="197" customWidth="1"/>
    <col min="3079" max="3079" width="20" style="197" customWidth="1"/>
    <col min="3080" max="3080" width="19" style="197" customWidth="1"/>
    <col min="3081" max="3081" width="20.28515625" style="197" customWidth="1"/>
    <col min="3082" max="3082" width="19.28515625" style="197" customWidth="1"/>
    <col min="3083" max="3083" width="10.28515625" style="197" customWidth="1"/>
    <col min="3084" max="3084" width="2.28515625" style="197" customWidth="1"/>
    <col min="3085" max="3085" width="7.28515625" style="197" customWidth="1"/>
    <col min="3086" max="3086" width="3.28515625" style="197" customWidth="1"/>
    <col min="3087" max="3087" width="8.140625" style="197" customWidth="1"/>
    <col min="3088" max="3088" width="5.5703125" style="197" customWidth="1"/>
    <col min="3089" max="3089" width="0.7109375" style="197" customWidth="1"/>
    <col min="3090" max="3328" width="8.85546875" style="197"/>
    <col min="3329" max="3329" width="0.85546875" style="197" customWidth="1"/>
    <col min="3330" max="3330" width="4.7109375" style="197" customWidth="1"/>
    <col min="3331" max="3331" width="10.5703125" style="197" customWidth="1"/>
    <col min="3332" max="3332" width="9.5703125" style="197" customWidth="1"/>
    <col min="3333" max="3333" width="15.28515625" style="197" customWidth="1"/>
    <col min="3334" max="3334" width="4" style="197" customWidth="1"/>
    <col min="3335" max="3335" width="20" style="197" customWidth="1"/>
    <col min="3336" max="3336" width="19" style="197" customWidth="1"/>
    <col min="3337" max="3337" width="20.28515625" style="197" customWidth="1"/>
    <col min="3338" max="3338" width="19.28515625" style="197" customWidth="1"/>
    <col min="3339" max="3339" width="10.28515625" style="197" customWidth="1"/>
    <col min="3340" max="3340" width="2.28515625" style="197" customWidth="1"/>
    <col min="3341" max="3341" width="7.28515625" style="197" customWidth="1"/>
    <col min="3342" max="3342" width="3.28515625" style="197" customWidth="1"/>
    <col min="3343" max="3343" width="8.140625" style="197" customWidth="1"/>
    <col min="3344" max="3344" width="5.5703125" style="197" customWidth="1"/>
    <col min="3345" max="3345" width="0.7109375" style="197" customWidth="1"/>
    <col min="3346" max="3584" width="8.85546875" style="197"/>
    <col min="3585" max="3585" width="0.85546875" style="197" customWidth="1"/>
    <col min="3586" max="3586" width="4.7109375" style="197" customWidth="1"/>
    <col min="3587" max="3587" width="10.5703125" style="197" customWidth="1"/>
    <col min="3588" max="3588" width="9.5703125" style="197" customWidth="1"/>
    <col min="3589" max="3589" width="15.28515625" style="197" customWidth="1"/>
    <col min="3590" max="3590" width="4" style="197" customWidth="1"/>
    <col min="3591" max="3591" width="20" style="197" customWidth="1"/>
    <col min="3592" max="3592" width="19" style="197" customWidth="1"/>
    <col min="3593" max="3593" width="20.28515625" style="197" customWidth="1"/>
    <col min="3594" max="3594" width="19.28515625" style="197" customWidth="1"/>
    <col min="3595" max="3595" width="10.28515625" style="197" customWidth="1"/>
    <col min="3596" max="3596" width="2.28515625" style="197" customWidth="1"/>
    <col min="3597" max="3597" width="7.28515625" style="197" customWidth="1"/>
    <col min="3598" max="3598" width="3.28515625" style="197" customWidth="1"/>
    <col min="3599" max="3599" width="8.140625" style="197" customWidth="1"/>
    <col min="3600" max="3600" width="5.5703125" style="197" customWidth="1"/>
    <col min="3601" max="3601" width="0.7109375" style="197" customWidth="1"/>
    <col min="3602" max="3840" width="8.85546875" style="197"/>
    <col min="3841" max="3841" width="0.85546875" style="197" customWidth="1"/>
    <col min="3842" max="3842" width="4.7109375" style="197" customWidth="1"/>
    <col min="3843" max="3843" width="10.5703125" style="197" customWidth="1"/>
    <col min="3844" max="3844" width="9.5703125" style="197" customWidth="1"/>
    <col min="3845" max="3845" width="15.28515625" style="197" customWidth="1"/>
    <col min="3846" max="3846" width="4" style="197" customWidth="1"/>
    <col min="3847" max="3847" width="20" style="197" customWidth="1"/>
    <col min="3848" max="3848" width="19" style="197" customWidth="1"/>
    <col min="3849" max="3849" width="20.28515625" style="197" customWidth="1"/>
    <col min="3850" max="3850" width="19.28515625" style="197" customWidth="1"/>
    <col min="3851" max="3851" width="10.28515625" style="197" customWidth="1"/>
    <col min="3852" max="3852" width="2.28515625" style="197" customWidth="1"/>
    <col min="3853" max="3853" width="7.28515625" style="197" customWidth="1"/>
    <col min="3854" max="3854" width="3.28515625" style="197" customWidth="1"/>
    <col min="3855" max="3855" width="8.140625" style="197" customWidth="1"/>
    <col min="3856" max="3856" width="5.5703125" style="197" customWidth="1"/>
    <col min="3857" max="3857" width="0.7109375" style="197" customWidth="1"/>
    <col min="3858" max="4096" width="8.85546875" style="197"/>
    <col min="4097" max="4097" width="0.85546875" style="197" customWidth="1"/>
    <col min="4098" max="4098" width="4.7109375" style="197" customWidth="1"/>
    <col min="4099" max="4099" width="10.5703125" style="197" customWidth="1"/>
    <col min="4100" max="4100" width="9.5703125" style="197" customWidth="1"/>
    <col min="4101" max="4101" width="15.28515625" style="197" customWidth="1"/>
    <col min="4102" max="4102" width="4" style="197" customWidth="1"/>
    <col min="4103" max="4103" width="20" style="197" customWidth="1"/>
    <col min="4104" max="4104" width="19" style="197" customWidth="1"/>
    <col min="4105" max="4105" width="20.28515625" style="197" customWidth="1"/>
    <col min="4106" max="4106" width="19.28515625" style="197" customWidth="1"/>
    <col min="4107" max="4107" width="10.28515625" style="197" customWidth="1"/>
    <col min="4108" max="4108" width="2.28515625" style="197" customWidth="1"/>
    <col min="4109" max="4109" width="7.28515625" style="197" customWidth="1"/>
    <col min="4110" max="4110" width="3.28515625" style="197" customWidth="1"/>
    <col min="4111" max="4111" width="8.140625" style="197" customWidth="1"/>
    <col min="4112" max="4112" width="5.5703125" style="197" customWidth="1"/>
    <col min="4113" max="4113" width="0.7109375" style="197" customWidth="1"/>
    <col min="4114" max="4352" width="8.85546875" style="197"/>
    <col min="4353" max="4353" width="0.85546875" style="197" customWidth="1"/>
    <col min="4354" max="4354" width="4.7109375" style="197" customWidth="1"/>
    <col min="4355" max="4355" width="10.5703125" style="197" customWidth="1"/>
    <col min="4356" max="4356" width="9.5703125" style="197" customWidth="1"/>
    <col min="4357" max="4357" width="15.28515625" style="197" customWidth="1"/>
    <col min="4358" max="4358" width="4" style="197" customWidth="1"/>
    <col min="4359" max="4359" width="20" style="197" customWidth="1"/>
    <col min="4360" max="4360" width="19" style="197" customWidth="1"/>
    <col min="4361" max="4361" width="20.28515625" style="197" customWidth="1"/>
    <col min="4362" max="4362" width="19.28515625" style="197" customWidth="1"/>
    <col min="4363" max="4363" width="10.28515625" style="197" customWidth="1"/>
    <col min="4364" max="4364" width="2.28515625" style="197" customWidth="1"/>
    <col min="4365" max="4365" width="7.28515625" style="197" customWidth="1"/>
    <col min="4366" max="4366" width="3.28515625" style="197" customWidth="1"/>
    <col min="4367" max="4367" width="8.140625" style="197" customWidth="1"/>
    <col min="4368" max="4368" width="5.5703125" style="197" customWidth="1"/>
    <col min="4369" max="4369" width="0.7109375" style="197" customWidth="1"/>
    <col min="4370" max="4608" width="8.85546875" style="197"/>
    <col min="4609" max="4609" width="0.85546875" style="197" customWidth="1"/>
    <col min="4610" max="4610" width="4.7109375" style="197" customWidth="1"/>
    <col min="4611" max="4611" width="10.5703125" style="197" customWidth="1"/>
    <col min="4612" max="4612" width="9.5703125" style="197" customWidth="1"/>
    <col min="4613" max="4613" width="15.28515625" style="197" customWidth="1"/>
    <col min="4614" max="4614" width="4" style="197" customWidth="1"/>
    <col min="4615" max="4615" width="20" style="197" customWidth="1"/>
    <col min="4616" max="4616" width="19" style="197" customWidth="1"/>
    <col min="4617" max="4617" width="20.28515625" style="197" customWidth="1"/>
    <col min="4618" max="4618" width="19.28515625" style="197" customWidth="1"/>
    <col min="4619" max="4619" width="10.28515625" style="197" customWidth="1"/>
    <col min="4620" max="4620" width="2.28515625" style="197" customWidth="1"/>
    <col min="4621" max="4621" width="7.28515625" style="197" customWidth="1"/>
    <col min="4622" max="4622" width="3.28515625" style="197" customWidth="1"/>
    <col min="4623" max="4623" width="8.140625" style="197" customWidth="1"/>
    <col min="4624" max="4624" width="5.5703125" style="197" customWidth="1"/>
    <col min="4625" max="4625" width="0.7109375" style="197" customWidth="1"/>
    <col min="4626" max="4864" width="8.85546875" style="197"/>
    <col min="4865" max="4865" width="0.85546875" style="197" customWidth="1"/>
    <col min="4866" max="4866" width="4.7109375" style="197" customWidth="1"/>
    <col min="4867" max="4867" width="10.5703125" style="197" customWidth="1"/>
    <col min="4868" max="4868" width="9.5703125" style="197" customWidth="1"/>
    <col min="4869" max="4869" width="15.28515625" style="197" customWidth="1"/>
    <col min="4870" max="4870" width="4" style="197" customWidth="1"/>
    <col min="4871" max="4871" width="20" style="197" customWidth="1"/>
    <col min="4872" max="4872" width="19" style="197" customWidth="1"/>
    <col min="4873" max="4873" width="20.28515625" style="197" customWidth="1"/>
    <col min="4874" max="4874" width="19.28515625" style="197" customWidth="1"/>
    <col min="4875" max="4875" width="10.28515625" style="197" customWidth="1"/>
    <col min="4876" max="4876" width="2.28515625" style="197" customWidth="1"/>
    <col min="4877" max="4877" width="7.28515625" style="197" customWidth="1"/>
    <col min="4878" max="4878" width="3.28515625" style="197" customWidth="1"/>
    <col min="4879" max="4879" width="8.140625" style="197" customWidth="1"/>
    <col min="4880" max="4880" width="5.5703125" style="197" customWidth="1"/>
    <col min="4881" max="4881" width="0.7109375" style="197" customWidth="1"/>
    <col min="4882" max="5120" width="8.85546875" style="197"/>
    <col min="5121" max="5121" width="0.85546875" style="197" customWidth="1"/>
    <col min="5122" max="5122" width="4.7109375" style="197" customWidth="1"/>
    <col min="5123" max="5123" width="10.5703125" style="197" customWidth="1"/>
    <col min="5124" max="5124" width="9.5703125" style="197" customWidth="1"/>
    <col min="5125" max="5125" width="15.28515625" style="197" customWidth="1"/>
    <col min="5126" max="5126" width="4" style="197" customWidth="1"/>
    <col min="5127" max="5127" width="20" style="197" customWidth="1"/>
    <col min="5128" max="5128" width="19" style="197" customWidth="1"/>
    <col min="5129" max="5129" width="20.28515625" style="197" customWidth="1"/>
    <col min="5130" max="5130" width="19.28515625" style="197" customWidth="1"/>
    <col min="5131" max="5131" width="10.28515625" style="197" customWidth="1"/>
    <col min="5132" max="5132" width="2.28515625" style="197" customWidth="1"/>
    <col min="5133" max="5133" width="7.28515625" style="197" customWidth="1"/>
    <col min="5134" max="5134" width="3.28515625" style="197" customWidth="1"/>
    <col min="5135" max="5135" width="8.140625" style="197" customWidth="1"/>
    <col min="5136" max="5136" width="5.5703125" style="197" customWidth="1"/>
    <col min="5137" max="5137" width="0.7109375" style="197" customWidth="1"/>
    <col min="5138" max="5376" width="8.85546875" style="197"/>
    <col min="5377" max="5377" width="0.85546875" style="197" customWidth="1"/>
    <col min="5378" max="5378" width="4.7109375" style="197" customWidth="1"/>
    <col min="5379" max="5379" width="10.5703125" style="197" customWidth="1"/>
    <col min="5380" max="5380" width="9.5703125" style="197" customWidth="1"/>
    <col min="5381" max="5381" width="15.28515625" style="197" customWidth="1"/>
    <col min="5382" max="5382" width="4" style="197" customWidth="1"/>
    <col min="5383" max="5383" width="20" style="197" customWidth="1"/>
    <col min="5384" max="5384" width="19" style="197" customWidth="1"/>
    <col min="5385" max="5385" width="20.28515625" style="197" customWidth="1"/>
    <col min="5386" max="5386" width="19.28515625" style="197" customWidth="1"/>
    <col min="5387" max="5387" width="10.28515625" style="197" customWidth="1"/>
    <col min="5388" max="5388" width="2.28515625" style="197" customWidth="1"/>
    <col min="5389" max="5389" width="7.28515625" style="197" customWidth="1"/>
    <col min="5390" max="5390" width="3.28515625" style="197" customWidth="1"/>
    <col min="5391" max="5391" width="8.140625" style="197" customWidth="1"/>
    <col min="5392" max="5392" width="5.5703125" style="197" customWidth="1"/>
    <col min="5393" max="5393" width="0.7109375" style="197" customWidth="1"/>
    <col min="5394" max="5632" width="8.85546875" style="197"/>
    <col min="5633" max="5633" width="0.85546875" style="197" customWidth="1"/>
    <col min="5634" max="5634" width="4.7109375" style="197" customWidth="1"/>
    <col min="5635" max="5635" width="10.5703125" style="197" customWidth="1"/>
    <col min="5636" max="5636" width="9.5703125" style="197" customWidth="1"/>
    <col min="5637" max="5637" width="15.28515625" style="197" customWidth="1"/>
    <col min="5638" max="5638" width="4" style="197" customWidth="1"/>
    <col min="5639" max="5639" width="20" style="197" customWidth="1"/>
    <col min="5640" max="5640" width="19" style="197" customWidth="1"/>
    <col min="5641" max="5641" width="20.28515625" style="197" customWidth="1"/>
    <col min="5642" max="5642" width="19.28515625" style="197" customWidth="1"/>
    <col min="5643" max="5643" width="10.28515625" style="197" customWidth="1"/>
    <col min="5644" max="5644" width="2.28515625" style="197" customWidth="1"/>
    <col min="5645" max="5645" width="7.28515625" style="197" customWidth="1"/>
    <col min="5646" max="5646" width="3.28515625" style="197" customWidth="1"/>
    <col min="5647" max="5647" width="8.140625" style="197" customWidth="1"/>
    <col min="5648" max="5648" width="5.5703125" style="197" customWidth="1"/>
    <col min="5649" max="5649" width="0.7109375" style="197" customWidth="1"/>
    <col min="5650" max="5888" width="8.85546875" style="197"/>
    <col min="5889" max="5889" width="0.85546875" style="197" customWidth="1"/>
    <col min="5890" max="5890" width="4.7109375" style="197" customWidth="1"/>
    <col min="5891" max="5891" width="10.5703125" style="197" customWidth="1"/>
    <col min="5892" max="5892" width="9.5703125" style="197" customWidth="1"/>
    <col min="5893" max="5893" width="15.28515625" style="197" customWidth="1"/>
    <col min="5894" max="5894" width="4" style="197" customWidth="1"/>
    <col min="5895" max="5895" width="20" style="197" customWidth="1"/>
    <col min="5896" max="5896" width="19" style="197" customWidth="1"/>
    <col min="5897" max="5897" width="20.28515625" style="197" customWidth="1"/>
    <col min="5898" max="5898" width="19.28515625" style="197" customWidth="1"/>
    <col min="5899" max="5899" width="10.28515625" style="197" customWidth="1"/>
    <col min="5900" max="5900" width="2.28515625" style="197" customWidth="1"/>
    <col min="5901" max="5901" width="7.28515625" style="197" customWidth="1"/>
    <col min="5902" max="5902" width="3.28515625" style="197" customWidth="1"/>
    <col min="5903" max="5903" width="8.140625" style="197" customWidth="1"/>
    <col min="5904" max="5904" width="5.5703125" style="197" customWidth="1"/>
    <col min="5905" max="5905" width="0.7109375" style="197" customWidth="1"/>
    <col min="5906" max="6144" width="8.85546875" style="197"/>
    <col min="6145" max="6145" width="0.85546875" style="197" customWidth="1"/>
    <col min="6146" max="6146" width="4.7109375" style="197" customWidth="1"/>
    <col min="6147" max="6147" width="10.5703125" style="197" customWidth="1"/>
    <col min="6148" max="6148" width="9.5703125" style="197" customWidth="1"/>
    <col min="6149" max="6149" width="15.28515625" style="197" customWidth="1"/>
    <col min="6150" max="6150" width="4" style="197" customWidth="1"/>
    <col min="6151" max="6151" width="20" style="197" customWidth="1"/>
    <col min="6152" max="6152" width="19" style="197" customWidth="1"/>
    <col min="6153" max="6153" width="20.28515625" style="197" customWidth="1"/>
    <col min="6154" max="6154" width="19.28515625" style="197" customWidth="1"/>
    <col min="6155" max="6155" width="10.28515625" style="197" customWidth="1"/>
    <col min="6156" max="6156" width="2.28515625" style="197" customWidth="1"/>
    <col min="6157" max="6157" width="7.28515625" style="197" customWidth="1"/>
    <col min="6158" max="6158" width="3.28515625" style="197" customWidth="1"/>
    <col min="6159" max="6159" width="8.140625" style="197" customWidth="1"/>
    <col min="6160" max="6160" width="5.5703125" style="197" customWidth="1"/>
    <col min="6161" max="6161" width="0.7109375" style="197" customWidth="1"/>
    <col min="6162" max="6400" width="8.85546875" style="197"/>
    <col min="6401" max="6401" width="0.85546875" style="197" customWidth="1"/>
    <col min="6402" max="6402" width="4.7109375" style="197" customWidth="1"/>
    <col min="6403" max="6403" width="10.5703125" style="197" customWidth="1"/>
    <col min="6404" max="6404" width="9.5703125" style="197" customWidth="1"/>
    <col min="6405" max="6405" width="15.28515625" style="197" customWidth="1"/>
    <col min="6406" max="6406" width="4" style="197" customWidth="1"/>
    <col min="6407" max="6407" width="20" style="197" customWidth="1"/>
    <col min="6408" max="6408" width="19" style="197" customWidth="1"/>
    <col min="6409" max="6409" width="20.28515625" style="197" customWidth="1"/>
    <col min="6410" max="6410" width="19.28515625" style="197" customWidth="1"/>
    <col min="6411" max="6411" width="10.28515625" style="197" customWidth="1"/>
    <col min="6412" max="6412" width="2.28515625" style="197" customWidth="1"/>
    <col min="6413" max="6413" width="7.28515625" style="197" customWidth="1"/>
    <col min="6414" max="6414" width="3.28515625" style="197" customWidth="1"/>
    <col min="6415" max="6415" width="8.140625" style="197" customWidth="1"/>
    <col min="6416" max="6416" width="5.5703125" style="197" customWidth="1"/>
    <col min="6417" max="6417" width="0.7109375" style="197" customWidth="1"/>
    <col min="6418" max="6656" width="8.85546875" style="197"/>
    <col min="6657" max="6657" width="0.85546875" style="197" customWidth="1"/>
    <col min="6658" max="6658" width="4.7109375" style="197" customWidth="1"/>
    <col min="6659" max="6659" width="10.5703125" style="197" customWidth="1"/>
    <col min="6660" max="6660" width="9.5703125" style="197" customWidth="1"/>
    <col min="6661" max="6661" width="15.28515625" style="197" customWidth="1"/>
    <col min="6662" max="6662" width="4" style="197" customWidth="1"/>
    <col min="6663" max="6663" width="20" style="197" customWidth="1"/>
    <col min="6664" max="6664" width="19" style="197" customWidth="1"/>
    <col min="6665" max="6665" width="20.28515625" style="197" customWidth="1"/>
    <col min="6666" max="6666" width="19.28515625" style="197" customWidth="1"/>
    <col min="6667" max="6667" width="10.28515625" style="197" customWidth="1"/>
    <col min="6668" max="6668" width="2.28515625" style="197" customWidth="1"/>
    <col min="6669" max="6669" width="7.28515625" style="197" customWidth="1"/>
    <col min="6670" max="6670" width="3.28515625" style="197" customWidth="1"/>
    <col min="6671" max="6671" width="8.140625" style="197" customWidth="1"/>
    <col min="6672" max="6672" width="5.5703125" style="197" customWidth="1"/>
    <col min="6673" max="6673" width="0.7109375" style="197" customWidth="1"/>
    <col min="6674" max="6912" width="8.85546875" style="197"/>
    <col min="6913" max="6913" width="0.85546875" style="197" customWidth="1"/>
    <col min="6914" max="6914" width="4.7109375" style="197" customWidth="1"/>
    <col min="6915" max="6915" width="10.5703125" style="197" customWidth="1"/>
    <col min="6916" max="6916" width="9.5703125" style="197" customWidth="1"/>
    <col min="6917" max="6917" width="15.28515625" style="197" customWidth="1"/>
    <col min="6918" max="6918" width="4" style="197" customWidth="1"/>
    <col min="6919" max="6919" width="20" style="197" customWidth="1"/>
    <col min="6920" max="6920" width="19" style="197" customWidth="1"/>
    <col min="6921" max="6921" width="20.28515625" style="197" customWidth="1"/>
    <col min="6922" max="6922" width="19.28515625" style="197" customWidth="1"/>
    <col min="6923" max="6923" width="10.28515625" style="197" customWidth="1"/>
    <col min="6924" max="6924" width="2.28515625" style="197" customWidth="1"/>
    <col min="6925" max="6925" width="7.28515625" style="197" customWidth="1"/>
    <col min="6926" max="6926" width="3.28515625" style="197" customWidth="1"/>
    <col min="6927" max="6927" width="8.140625" style="197" customWidth="1"/>
    <col min="6928" max="6928" width="5.5703125" style="197" customWidth="1"/>
    <col min="6929" max="6929" width="0.7109375" style="197" customWidth="1"/>
    <col min="6930" max="7168" width="8.85546875" style="197"/>
    <col min="7169" max="7169" width="0.85546875" style="197" customWidth="1"/>
    <col min="7170" max="7170" width="4.7109375" style="197" customWidth="1"/>
    <col min="7171" max="7171" width="10.5703125" style="197" customWidth="1"/>
    <col min="7172" max="7172" width="9.5703125" style="197" customWidth="1"/>
    <col min="7173" max="7173" width="15.28515625" style="197" customWidth="1"/>
    <col min="7174" max="7174" width="4" style="197" customWidth="1"/>
    <col min="7175" max="7175" width="20" style="197" customWidth="1"/>
    <col min="7176" max="7176" width="19" style="197" customWidth="1"/>
    <col min="7177" max="7177" width="20.28515625" style="197" customWidth="1"/>
    <col min="7178" max="7178" width="19.28515625" style="197" customWidth="1"/>
    <col min="7179" max="7179" width="10.28515625" style="197" customWidth="1"/>
    <col min="7180" max="7180" width="2.28515625" style="197" customWidth="1"/>
    <col min="7181" max="7181" width="7.28515625" style="197" customWidth="1"/>
    <col min="7182" max="7182" width="3.28515625" style="197" customWidth="1"/>
    <col min="7183" max="7183" width="8.140625" style="197" customWidth="1"/>
    <col min="7184" max="7184" width="5.5703125" style="197" customWidth="1"/>
    <col min="7185" max="7185" width="0.7109375" style="197" customWidth="1"/>
    <col min="7186" max="7424" width="8.85546875" style="197"/>
    <col min="7425" max="7425" width="0.85546875" style="197" customWidth="1"/>
    <col min="7426" max="7426" width="4.7109375" style="197" customWidth="1"/>
    <col min="7427" max="7427" width="10.5703125" style="197" customWidth="1"/>
    <col min="7428" max="7428" width="9.5703125" style="197" customWidth="1"/>
    <col min="7429" max="7429" width="15.28515625" style="197" customWidth="1"/>
    <col min="7430" max="7430" width="4" style="197" customWidth="1"/>
    <col min="7431" max="7431" width="20" style="197" customWidth="1"/>
    <col min="7432" max="7432" width="19" style="197" customWidth="1"/>
    <col min="7433" max="7433" width="20.28515625" style="197" customWidth="1"/>
    <col min="7434" max="7434" width="19.28515625" style="197" customWidth="1"/>
    <col min="7435" max="7435" width="10.28515625" style="197" customWidth="1"/>
    <col min="7436" max="7436" width="2.28515625" style="197" customWidth="1"/>
    <col min="7437" max="7437" width="7.28515625" style="197" customWidth="1"/>
    <col min="7438" max="7438" width="3.28515625" style="197" customWidth="1"/>
    <col min="7439" max="7439" width="8.140625" style="197" customWidth="1"/>
    <col min="7440" max="7440" width="5.5703125" style="197" customWidth="1"/>
    <col min="7441" max="7441" width="0.7109375" style="197" customWidth="1"/>
    <col min="7442" max="7680" width="8.85546875" style="197"/>
    <col min="7681" max="7681" width="0.85546875" style="197" customWidth="1"/>
    <col min="7682" max="7682" width="4.7109375" style="197" customWidth="1"/>
    <col min="7683" max="7683" width="10.5703125" style="197" customWidth="1"/>
    <col min="7684" max="7684" width="9.5703125" style="197" customWidth="1"/>
    <col min="7685" max="7685" width="15.28515625" style="197" customWidth="1"/>
    <col min="7686" max="7686" width="4" style="197" customWidth="1"/>
    <col min="7687" max="7687" width="20" style="197" customWidth="1"/>
    <col min="7688" max="7688" width="19" style="197" customWidth="1"/>
    <col min="7689" max="7689" width="20.28515625" style="197" customWidth="1"/>
    <col min="7690" max="7690" width="19.28515625" style="197" customWidth="1"/>
    <col min="7691" max="7691" width="10.28515625" style="197" customWidth="1"/>
    <col min="7692" max="7692" width="2.28515625" style="197" customWidth="1"/>
    <col min="7693" max="7693" width="7.28515625" style="197" customWidth="1"/>
    <col min="7694" max="7694" width="3.28515625" style="197" customWidth="1"/>
    <col min="7695" max="7695" width="8.140625" style="197" customWidth="1"/>
    <col min="7696" max="7696" width="5.5703125" style="197" customWidth="1"/>
    <col min="7697" max="7697" width="0.7109375" style="197" customWidth="1"/>
    <col min="7698" max="7936" width="8.85546875" style="197"/>
    <col min="7937" max="7937" width="0.85546875" style="197" customWidth="1"/>
    <col min="7938" max="7938" width="4.7109375" style="197" customWidth="1"/>
    <col min="7939" max="7939" width="10.5703125" style="197" customWidth="1"/>
    <col min="7940" max="7940" width="9.5703125" style="197" customWidth="1"/>
    <col min="7941" max="7941" width="15.28515625" style="197" customWidth="1"/>
    <col min="7942" max="7942" width="4" style="197" customWidth="1"/>
    <col min="7943" max="7943" width="20" style="197" customWidth="1"/>
    <col min="7944" max="7944" width="19" style="197" customWidth="1"/>
    <col min="7945" max="7945" width="20.28515625" style="197" customWidth="1"/>
    <col min="7946" max="7946" width="19.28515625" style="197" customWidth="1"/>
    <col min="7947" max="7947" width="10.28515625" style="197" customWidth="1"/>
    <col min="7948" max="7948" width="2.28515625" style="197" customWidth="1"/>
    <col min="7949" max="7949" width="7.28515625" style="197" customWidth="1"/>
    <col min="7950" max="7950" width="3.28515625" style="197" customWidth="1"/>
    <col min="7951" max="7951" width="8.140625" style="197" customWidth="1"/>
    <col min="7952" max="7952" width="5.5703125" style="197" customWidth="1"/>
    <col min="7953" max="7953" width="0.7109375" style="197" customWidth="1"/>
    <col min="7954" max="8192" width="8.85546875" style="197"/>
    <col min="8193" max="8193" width="0.85546875" style="197" customWidth="1"/>
    <col min="8194" max="8194" width="4.7109375" style="197" customWidth="1"/>
    <col min="8195" max="8195" width="10.5703125" style="197" customWidth="1"/>
    <col min="8196" max="8196" width="9.5703125" style="197" customWidth="1"/>
    <col min="8197" max="8197" width="15.28515625" style="197" customWidth="1"/>
    <col min="8198" max="8198" width="4" style="197" customWidth="1"/>
    <col min="8199" max="8199" width="20" style="197" customWidth="1"/>
    <col min="8200" max="8200" width="19" style="197" customWidth="1"/>
    <col min="8201" max="8201" width="20.28515625" style="197" customWidth="1"/>
    <col min="8202" max="8202" width="19.28515625" style="197" customWidth="1"/>
    <col min="8203" max="8203" width="10.28515625" style="197" customWidth="1"/>
    <col min="8204" max="8204" width="2.28515625" style="197" customWidth="1"/>
    <col min="8205" max="8205" width="7.28515625" style="197" customWidth="1"/>
    <col min="8206" max="8206" width="3.28515625" style="197" customWidth="1"/>
    <col min="8207" max="8207" width="8.140625" style="197" customWidth="1"/>
    <col min="8208" max="8208" width="5.5703125" style="197" customWidth="1"/>
    <col min="8209" max="8209" width="0.7109375" style="197" customWidth="1"/>
    <col min="8210" max="8448" width="8.85546875" style="197"/>
    <col min="8449" max="8449" width="0.85546875" style="197" customWidth="1"/>
    <col min="8450" max="8450" width="4.7109375" style="197" customWidth="1"/>
    <col min="8451" max="8451" width="10.5703125" style="197" customWidth="1"/>
    <col min="8452" max="8452" width="9.5703125" style="197" customWidth="1"/>
    <col min="8453" max="8453" width="15.28515625" style="197" customWidth="1"/>
    <col min="8454" max="8454" width="4" style="197" customWidth="1"/>
    <col min="8455" max="8455" width="20" style="197" customWidth="1"/>
    <col min="8456" max="8456" width="19" style="197" customWidth="1"/>
    <col min="8457" max="8457" width="20.28515625" style="197" customWidth="1"/>
    <col min="8458" max="8458" width="19.28515625" style="197" customWidth="1"/>
    <col min="8459" max="8459" width="10.28515625" style="197" customWidth="1"/>
    <col min="8460" max="8460" width="2.28515625" style="197" customWidth="1"/>
    <col min="8461" max="8461" width="7.28515625" style="197" customWidth="1"/>
    <col min="8462" max="8462" width="3.28515625" style="197" customWidth="1"/>
    <col min="8463" max="8463" width="8.140625" style="197" customWidth="1"/>
    <col min="8464" max="8464" width="5.5703125" style="197" customWidth="1"/>
    <col min="8465" max="8465" width="0.7109375" style="197" customWidth="1"/>
    <col min="8466" max="8704" width="8.85546875" style="197"/>
    <col min="8705" max="8705" width="0.85546875" style="197" customWidth="1"/>
    <col min="8706" max="8706" width="4.7109375" style="197" customWidth="1"/>
    <col min="8707" max="8707" width="10.5703125" style="197" customWidth="1"/>
    <col min="8708" max="8708" width="9.5703125" style="197" customWidth="1"/>
    <col min="8709" max="8709" width="15.28515625" style="197" customWidth="1"/>
    <col min="8710" max="8710" width="4" style="197" customWidth="1"/>
    <col min="8711" max="8711" width="20" style="197" customWidth="1"/>
    <col min="8712" max="8712" width="19" style="197" customWidth="1"/>
    <col min="8713" max="8713" width="20.28515625" style="197" customWidth="1"/>
    <col min="8714" max="8714" width="19.28515625" style="197" customWidth="1"/>
    <col min="8715" max="8715" width="10.28515625" style="197" customWidth="1"/>
    <col min="8716" max="8716" width="2.28515625" style="197" customWidth="1"/>
    <col min="8717" max="8717" width="7.28515625" style="197" customWidth="1"/>
    <col min="8718" max="8718" width="3.28515625" style="197" customWidth="1"/>
    <col min="8719" max="8719" width="8.140625" style="197" customWidth="1"/>
    <col min="8720" max="8720" width="5.5703125" style="197" customWidth="1"/>
    <col min="8721" max="8721" width="0.7109375" style="197" customWidth="1"/>
    <col min="8722" max="8960" width="8.85546875" style="197"/>
    <col min="8961" max="8961" width="0.85546875" style="197" customWidth="1"/>
    <col min="8962" max="8962" width="4.7109375" style="197" customWidth="1"/>
    <col min="8963" max="8963" width="10.5703125" style="197" customWidth="1"/>
    <col min="8964" max="8964" width="9.5703125" style="197" customWidth="1"/>
    <col min="8965" max="8965" width="15.28515625" style="197" customWidth="1"/>
    <col min="8966" max="8966" width="4" style="197" customWidth="1"/>
    <col min="8967" max="8967" width="20" style="197" customWidth="1"/>
    <col min="8968" max="8968" width="19" style="197" customWidth="1"/>
    <col min="8969" max="8969" width="20.28515625" style="197" customWidth="1"/>
    <col min="8970" max="8970" width="19.28515625" style="197" customWidth="1"/>
    <col min="8971" max="8971" width="10.28515625" style="197" customWidth="1"/>
    <col min="8972" max="8972" width="2.28515625" style="197" customWidth="1"/>
    <col min="8973" max="8973" width="7.28515625" style="197" customWidth="1"/>
    <col min="8974" max="8974" width="3.28515625" style="197" customWidth="1"/>
    <col min="8975" max="8975" width="8.140625" style="197" customWidth="1"/>
    <col min="8976" max="8976" width="5.5703125" style="197" customWidth="1"/>
    <col min="8977" max="8977" width="0.7109375" style="197" customWidth="1"/>
    <col min="8978" max="9216" width="8.85546875" style="197"/>
    <col min="9217" max="9217" width="0.85546875" style="197" customWidth="1"/>
    <col min="9218" max="9218" width="4.7109375" style="197" customWidth="1"/>
    <col min="9219" max="9219" width="10.5703125" style="197" customWidth="1"/>
    <col min="9220" max="9220" width="9.5703125" style="197" customWidth="1"/>
    <col min="9221" max="9221" width="15.28515625" style="197" customWidth="1"/>
    <col min="9222" max="9222" width="4" style="197" customWidth="1"/>
    <col min="9223" max="9223" width="20" style="197" customWidth="1"/>
    <col min="9224" max="9224" width="19" style="197" customWidth="1"/>
    <col min="9225" max="9225" width="20.28515625" style="197" customWidth="1"/>
    <col min="9226" max="9226" width="19.28515625" style="197" customWidth="1"/>
    <col min="9227" max="9227" width="10.28515625" style="197" customWidth="1"/>
    <col min="9228" max="9228" width="2.28515625" style="197" customWidth="1"/>
    <col min="9229" max="9229" width="7.28515625" style="197" customWidth="1"/>
    <col min="9230" max="9230" width="3.28515625" style="197" customWidth="1"/>
    <col min="9231" max="9231" width="8.140625" style="197" customWidth="1"/>
    <col min="9232" max="9232" width="5.5703125" style="197" customWidth="1"/>
    <col min="9233" max="9233" width="0.7109375" style="197" customWidth="1"/>
    <col min="9234" max="9472" width="8.85546875" style="197"/>
    <col min="9473" max="9473" width="0.85546875" style="197" customWidth="1"/>
    <col min="9474" max="9474" width="4.7109375" style="197" customWidth="1"/>
    <col min="9475" max="9475" width="10.5703125" style="197" customWidth="1"/>
    <col min="9476" max="9476" width="9.5703125" style="197" customWidth="1"/>
    <col min="9477" max="9477" width="15.28515625" style="197" customWidth="1"/>
    <col min="9478" max="9478" width="4" style="197" customWidth="1"/>
    <col min="9479" max="9479" width="20" style="197" customWidth="1"/>
    <col min="9480" max="9480" width="19" style="197" customWidth="1"/>
    <col min="9481" max="9481" width="20.28515625" style="197" customWidth="1"/>
    <col min="9482" max="9482" width="19.28515625" style="197" customWidth="1"/>
    <col min="9483" max="9483" width="10.28515625" style="197" customWidth="1"/>
    <col min="9484" max="9484" width="2.28515625" style="197" customWidth="1"/>
    <col min="9485" max="9485" width="7.28515625" style="197" customWidth="1"/>
    <col min="9486" max="9486" width="3.28515625" style="197" customWidth="1"/>
    <col min="9487" max="9487" width="8.140625" style="197" customWidth="1"/>
    <col min="9488" max="9488" width="5.5703125" style="197" customWidth="1"/>
    <col min="9489" max="9489" width="0.7109375" style="197" customWidth="1"/>
    <col min="9490" max="9728" width="8.85546875" style="197"/>
    <col min="9729" max="9729" width="0.85546875" style="197" customWidth="1"/>
    <col min="9730" max="9730" width="4.7109375" style="197" customWidth="1"/>
    <col min="9731" max="9731" width="10.5703125" style="197" customWidth="1"/>
    <col min="9732" max="9732" width="9.5703125" style="197" customWidth="1"/>
    <col min="9733" max="9733" width="15.28515625" style="197" customWidth="1"/>
    <col min="9734" max="9734" width="4" style="197" customWidth="1"/>
    <col min="9735" max="9735" width="20" style="197" customWidth="1"/>
    <col min="9736" max="9736" width="19" style="197" customWidth="1"/>
    <col min="9737" max="9737" width="20.28515625" style="197" customWidth="1"/>
    <col min="9738" max="9738" width="19.28515625" style="197" customWidth="1"/>
    <col min="9739" max="9739" width="10.28515625" style="197" customWidth="1"/>
    <col min="9740" max="9740" width="2.28515625" style="197" customWidth="1"/>
    <col min="9741" max="9741" width="7.28515625" style="197" customWidth="1"/>
    <col min="9742" max="9742" width="3.28515625" style="197" customWidth="1"/>
    <col min="9743" max="9743" width="8.140625" style="197" customWidth="1"/>
    <col min="9744" max="9744" width="5.5703125" style="197" customWidth="1"/>
    <col min="9745" max="9745" width="0.7109375" style="197" customWidth="1"/>
    <col min="9746" max="9984" width="8.85546875" style="197"/>
    <col min="9985" max="9985" width="0.85546875" style="197" customWidth="1"/>
    <col min="9986" max="9986" width="4.7109375" style="197" customWidth="1"/>
    <col min="9987" max="9987" width="10.5703125" style="197" customWidth="1"/>
    <col min="9988" max="9988" width="9.5703125" style="197" customWidth="1"/>
    <col min="9989" max="9989" width="15.28515625" style="197" customWidth="1"/>
    <col min="9990" max="9990" width="4" style="197" customWidth="1"/>
    <col min="9991" max="9991" width="20" style="197" customWidth="1"/>
    <col min="9992" max="9992" width="19" style="197" customWidth="1"/>
    <col min="9993" max="9993" width="20.28515625" style="197" customWidth="1"/>
    <col min="9994" max="9994" width="19.28515625" style="197" customWidth="1"/>
    <col min="9995" max="9995" width="10.28515625" style="197" customWidth="1"/>
    <col min="9996" max="9996" width="2.28515625" style="197" customWidth="1"/>
    <col min="9997" max="9997" width="7.28515625" style="197" customWidth="1"/>
    <col min="9998" max="9998" width="3.28515625" style="197" customWidth="1"/>
    <col min="9999" max="9999" width="8.140625" style="197" customWidth="1"/>
    <col min="10000" max="10000" width="5.5703125" style="197" customWidth="1"/>
    <col min="10001" max="10001" width="0.7109375" style="197" customWidth="1"/>
    <col min="10002" max="10240" width="8.85546875" style="197"/>
    <col min="10241" max="10241" width="0.85546875" style="197" customWidth="1"/>
    <col min="10242" max="10242" width="4.7109375" style="197" customWidth="1"/>
    <col min="10243" max="10243" width="10.5703125" style="197" customWidth="1"/>
    <col min="10244" max="10244" width="9.5703125" style="197" customWidth="1"/>
    <col min="10245" max="10245" width="15.28515625" style="197" customWidth="1"/>
    <col min="10246" max="10246" width="4" style="197" customWidth="1"/>
    <col min="10247" max="10247" width="20" style="197" customWidth="1"/>
    <col min="10248" max="10248" width="19" style="197" customWidth="1"/>
    <col min="10249" max="10249" width="20.28515625" style="197" customWidth="1"/>
    <col min="10250" max="10250" width="19.28515625" style="197" customWidth="1"/>
    <col min="10251" max="10251" width="10.28515625" style="197" customWidth="1"/>
    <col min="10252" max="10252" width="2.28515625" style="197" customWidth="1"/>
    <col min="10253" max="10253" width="7.28515625" style="197" customWidth="1"/>
    <col min="10254" max="10254" width="3.28515625" style="197" customWidth="1"/>
    <col min="10255" max="10255" width="8.140625" style="197" customWidth="1"/>
    <col min="10256" max="10256" width="5.5703125" style="197" customWidth="1"/>
    <col min="10257" max="10257" width="0.7109375" style="197" customWidth="1"/>
    <col min="10258" max="10496" width="8.85546875" style="197"/>
    <col min="10497" max="10497" width="0.85546875" style="197" customWidth="1"/>
    <col min="10498" max="10498" width="4.7109375" style="197" customWidth="1"/>
    <col min="10499" max="10499" width="10.5703125" style="197" customWidth="1"/>
    <col min="10500" max="10500" width="9.5703125" style="197" customWidth="1"/>
    <col min="10501" max="10501" width="15.28515625" style="197" customWidth="1"/>
    <col min="10502" max="10502" width="4" style="197" customWidth="1"/>
    <col min="10503" max="10503" width="20" style="197" customWidth="1"/>
    <col min="10504" max="10504" width="19" style="197" customWidth="1"/>
    <col min="10505" max="10505" width="20.28515625" style="197" customWidth="1"/>
    <col min="10506" max="10506" width="19.28515625" style="197" customWidth="1"/>
    <col min="10507" max="10507" width="10.28515625" style="197" customWidth="1"/>
    <col min="10508" max="10508" width="2.28515625" style="197" customWidth="1"/>
    <col min="10509" max="10509" width="7.28515625" style="197" customWidth="1"/>
    <col min="10510" max="10510" width="3.28515625" style="197" customWidth="1"/>
    <col min="10511" max="10511" width="8.140625" style="197" customWidth="1"/>
    <col min="10512" max="10512" width="5.5703125" style="197" customWidth="1"/>
    <col min="10513" max="10513" width="0.7109375" style="197" customWidth="1"/>
    <col min="10514" max="10752" width="8.85546875" style="197"/>
    <col min="10753" max="10753" width="0.85546875" style="197" customWidth="1"/>
    <col min="10754" max="10754" width="4.7109375" style="197" customWidth="1"/>
    <col min="10755" max="10755" width="10.5703125" style="197" customWidth="1"/>
    <col min="10756" max="10756" width="9.5703125" style="197" customWidth="1"/>
    <col min="10757" max="10757" width="15.28515625" style="197" customWidth="1"/>
    <col min="10758" max="10758" width="4" style="197" customWidth="1"/>
    <col min="10759" max="10759" width="20" style="197" customWidth="1"/>
    <col min="10760" max="10760" width="19" style="197" customWidth="1"/>
    <col min="10761" max="10761" width="20.28515625" style="197" customWidth="1"/>
    <col min="10762" max="10762" width="19.28515625" style="197" customWidth="1"/>
    <col min="10763" max="10763" width="10.28515625" style="197" customWidth="1"/>
    <col min="10764" max="10764" width="2.28515625" style="197" customWidth="1"/>
    <col min="10765" max="10765" width="7.28515625" style="197" customWidth="1"/>
    <col min="10766" max="10766" width="3.28515625" style="197" customWidth="1"/>
    <col min="10767" max="10767" width="8.140625" style="197" customWidth="1"/>
    <col min="10768" max="10768" width="5.5703125" style="197" customWidth="1"/>
    <col min="10769" max="10769" width="0.7109375" style="197" customWidth="1"/>
    <col min="10770" max="11008" width="8.85546875" style="197"/>
    <col min="11009" max="11009" width="0.85546875" style="197" customWidth="1"/>
    <col min="11010" max="11010" width="4.7109375" style="197" customWidth="1"/>
    <col min="11011" max="11011" width="10.5703125" style="197" customWidth="1"/>
    <col min="11012" max="11012" width="9.5703125" style="197" customWidth="1"/>
    <col min="11013" max="11013" width="15.28515625" style="197" customWidth="1"/>
    <col min="11014" max="11014" width="4" style="197" customWidth="1"/>
    <col min="11015" max="11015" width="20" style="197" customWidth="1"/>
    <col min="11016" max="11016" width="19" style="197" customWidth="1"/>
    <col min="11017" max="11017" width="20.28515625" style="197" customWidth="1"/>
    <col min="11018" max="11018" width="19.28515625" style="197" customWidth="1"/>
    <col min="11019" max="11019" width="10.28515625" style="197" customWidth="1"/>
    <col min="11020" max="11020" width="2.28515625" style="197" customWidth="1"/>
    <col min="11021" max="11021" width="7.28515625" style="197" customWidth="1"/>
    <col min="11022" max="11022" width="3.28515625" style="197" customWidth="1"/>
    <col min="11023" max="11023" width="8.140625" style="197" customWidth="1"/>
    <col min="11024" max="11024" width="5.5703125" style="197" customWidth="1"/>
    <col min="11025" max="11025" width="0.7109375" style="197" customWidth="1"/>
    <col min="11026" max="11264" width="8.85546875" style="197"/>
    <col min="11265" max="11265" width="0.85546875" style="197" customWidth="1"/>
    <col min="11266" max="11266" width="4.7109375" style="197" customWidth="1"/>
    <col min="11267" max="11267" width="10.5703125" style="197" customWidth="1"/>
    <col min="11268" max="11268" width="9.5703125" style="197" customWidth="1"/>
    <col min="11269" max="11269" width="15.28515625" style="197" customWidth="1"/>
    <col min="11270" max="11270" width="4" style="197" customWidth="1"/>
    <col min="11271" max="11271" width="20" style="197" customWidth="1"/>
    <col min="11272" max="11272" width="19" style="197" customWidth="1"/>
    <col min="11273" max="11273" width="20.28515625" style="197" customWidth="1"/>
    <col min="11274" max="11274" width="19.28515625" style="197" customWidth="1"/>
    <col min="11275" max="11275" width="10.28515625" style="197" customWidth="1"/>
    <col min="11276" max="11276" width="2.28515625" style="197" customWidth="1"/>
    <col min="11277" max="11277" width="7.28515625" style="197" customWidth="1"/>
    <col min="11278" max="11278" width="3.28515625" style="197" customWidth="1"/>
    <col min="11279" max="11279" width="8.140625" style="197" customWidth="1"/>
    <col min="11280" max="11280" width="5.5703125" style="197" customWidth="1"/>
    <col min="11281" max="11281" width="0.7109375" style="197" customWidth="1"/>
    <col min="11282" max="11520" width="8.85546875" style="197"/>
    <col min="11521" max="11521" width="0.85546875" style="197" customWidth="1"/>
    <col min="11522" max="11522" width="4.7109375" style="197" customWidth="1"/>
    <col min="11523" max="11523" width="10.5703125" style="197" customWidth="1"/>
    <col min="11524" max="11524" width="9.5703125" style="197" customWidth="1"/>
    <col min="11525" max="11525" width="15.28515625" style="197" customWidth="1"/>
    <col min="11526" max="11526" width="4" style="197" customWidth="1"/>
    <col min="11527" max="11527" width="20" style="197" customWidth="1"/>
    <col min="11528" max="11528" width="19" style="197" customWidth="1"/>
    <col min="11529" max="11529" width="20.28515625" style="197" customWidth="1"/>
    <col min="11530" max="11530" width="19.28515625" style="197" customWidth="1"/>
    <col min="11531" max="11531" width="10.28515625" style="197" customWidth="1"/>
    <col min="11532" max="11532" width="2.28515625" style="197" customWidth="1"/>
    <col min="11533" max="11533" width="7.28515625" style="197" customWidth="1"/>
    <col min="11534" max="11534" width="3.28515625" style="197" customWidth="1"/>
    <col min="11535" max="11535" width="8.140625" style="197" customWidth="1"/>
    <col min="11536" max="11536" width="5.5703125" style="197" customWidth="1"/>
    <col min="11537" max="11537" width="0.7109375" style="197" customWidth="1"/>
    <col min="11538" max="11776" width="8.85546875" style="197"/>
    <col min="11777" max="11777" width="0.85546875" style="197" customWidth="1"/>
    <col min="11778" max="11778" width="4.7109375" style="197" customWidth="1"/>
    <col min="11779" max="11779" width="10.5703125" style="197" customWidth="1"/>
    <col min="11780" max="11780" width="9.5703125" style="197" customWidth="1"/>
    <col min="11781" max="11781" width="15.28515625" style="197" customWidth="1"/>
    <col min="11782" max="11782" width="4" style="197" customWidth="1"/>
    <col min="11783" max="11783" width="20" style="197" customWidth="1"/>
    <col min="11784" max="11784" width="19" style="197" customWidth="1"/>
    <col min="11785" max="11785" width="20.28515625" style="197" customWidth="1"/>
    <col min="11786" max="11786" width="19.28515625" style="197" customWidth="1"/>
    <col min="11787" max="11787" width="10.28515625" style="197" customWidth="1"/>
    <col min="11788" max="11788" width="2.28515625" style="197" customWidth="1"/>
    <col min="11789" max="11789" width="7.28515625" style="197" customWidth="1"/>
    <col min="11790" max="11790" width="3.28515625" style="197" customWidth="1"/>
    <col min="11791" max="11791" width="8.140625" style="197" customWidth="1"/>
    <col min="11792" max="11792" width="5.5703125" style="197" customWidth="1"/>
    <col min="11793" max="11793" width="0.7109375" style="197" customWidth="1"/>
    <col min="11794" max="12032" width="8.85546875" style="197"/>
    <col min="12033" max="12033" width="0.85546875" style="197" customWidth="1"/>
    <col min="12034" max="12034" width="4.7109375" style="197" customWidth="1"/>
    <col min="12035" max="12035" width="10.5703125" style="197" customWidth="1"/>
    <col min="12036" max="12036" width="9.5703125" style="197" customWidth="1"/>
    <col min="12037" max="12037" width="15.28515625" style="197" customWidth="1"/>
    <col min="12038" max="12038" width="4" style="197" customWidth="1"/>
    <col min="12039" max="12039" width="20" style="197" customWidth="1"/>
    <col min="12040" max="12040" width="19" style="197" customWidth="1"/>
    <col min="12041" max="12041" width="20.28515625" style="197" customWidth="1"/>
    <col min="12042" max="12042" width="19.28515625" style="197" customWidth="1"/>
    <col min="12043" max="12043" width="10.28515625" style="197" customWidth="1"/>
    <col min="12044" max="12044" width="2.28515625" style="197" customWidth="1"/>
    <col min="12045" max="12045" width="7.28515625" style="197" customWidth="1"/>
    <col min="12046" max="12046" width="3.28515625" style="197" customWidth="1"/>
    <col min="12047" max="12047" width="8.140625" style="197" customWidth="1"/>
    <col min="12048" max="12048" width="5.5703125" style="197" customWidth="1"/>
    <col min="12049" max="12049" width="0.7109375" style="197" customWidth="1"/>
    <col min="12050" max="12288" width="8.85546875" style="197"/>
    <col min="12289" max="12289" width="0.85546875" style="197" customWidth="1"/>
    <col min="12290" max="12290" width="4.7109375" style="197" customWidth="1"/>
    <col min="12291" max="12291" width="10.5703125" style="197" customWidth="1"/>
    <col min="12292" max="12292" width="9.5703125" style="197" customWidth="1"/>
    <col min="12293" max="12293" width="15.28515625" style="197" customWidth="1"/>
    <col min="12294" max="12294" width="4" style="197" customWidth="1"/>
    <col min="12295" max="12295" width="20" style="197" customWidth="1"/>
    <col min="12296" max="12296" width="19" style="197" customWidth="1"/>
    <col min="12297" max="12297" width="20.28515625" style="197" customWidth="1"/>
    <col min="12298" max="12298" width="19.28515625" style="197" customWidth="1"/>
    <col min="12299" max="12299" width="10.28515625" style="197" customWidth="1"/>
    <col min="12300" max="12300" width="2.28515625" style="197" customWidth="1"/>
    <col min="12301" max="12301" width="7.28515625" style="197" customWidth="1"/>
    <col min="12302" max="12302" width="3.28515625" style="197" customWidth="1"/>
    <col min="12303" max="12303" width="8.140625" style="197" customWidth="1"/>
    <col min="12304" max="12304" width="5.5703125" style="197" customWidth="1"/>
    <col min="12305" max="12305" width="0.7109375" style="197" customWidth="1"/>
    <col min="12306" max="12544" width="8.85546875" style="197"/>
    <col min="12545" max="12545" width="0.85546875" style="197" customWidth="1"/>
    <col min="12546" max="12546" width="4.7109375" style="197" customWidth="1"/>
    <col min="12547" max="12547" width="10.5703125" style="197" customWidth="1"/>
    <col min="12548" max="12548" width="9.5703125" style="197" customWidth="1"/>
    <col min="12549" max="12549" width="15.28515625" style="197" customWidth="1"/>
    <col min="12550" max="12550" width="4" style="197" customWidth="1"/>
    <col min="12551" max="12551" width="20" style="197" customWidth="1"/>
    <col min="12552" max="12552" width="19" style="197" customWidth="1"/>
    <col min="12553" max="12553" width="20.28515625" style="197" customWidth="1"/>
    <col min="12554" max="12554" width="19.28515625" style="197" customWidth="1"/>
    <col min="12555" max="12555" width="10.28515625" style="197" customWidth="1"/>
    <col min="12556" max="12556" width="2.28515625" style="197" customWidth="1"/>
    <col min="12557" max="12557" width="7.28515625" style="197" customWidth="1"/>
    <col min="12558" max="12558" width="3.28515625" style="197" customWidth="1"/>
    <col min="12559" max="12559" width="8.140625" style="197" customWidth="1"/>
    <col min="12560" max="12560" width="5.5703125" style="197" customWidth="1"/>
    <col min="12561" max="12561" width="0.7109375" style="197" customWidth="1"/>
    <col min="12562" max="12800" width="8.85546875" style="197"/>
    <col min="12801" max="12801" width="0.85546875" style="197" customWidth="1"/>
    <col min="12802" max="12802" width="4.7109375" style="197" customWidth="1"/>
    <col min="12803" max="12803" width="10.5703125" style="197" customWidth="1"/>
    <col min="12804" max="12804" width="9.5703125" style="197" customWidth="1"/>
    <col min="12805" max="12805" width="15.28515625" style="197" customWidth="1"/>
    <col min="12806" max="12806" width="4" style="197" customWidth="1"/>
    <col min="12807" max="12807" width="20" style="197" customWidth="1"/>
    <col min="12808" max="12808" width="19" style="197" customWidth="1"/>
    <col min="12809" max="12809" width="20.28515625" style="197" customWidth="1"/>
    <col min="12810" max="12810" width="19.28515625" style="197" customWidth="1"/>
    <col min="12811" max="12811" width="10.28515625" style="197" customWidth="1"/>
    <col min="12812" max="12812" width="2.28515625" style="197" customWidth="1"/>
    <col min="12813" max="12813" width="7.28515625" style="197" customWidth="1"/>
    <col min="12814" max="12814" width="3.28515625" style="197" customWidth="1"/>
    <col min="12815" max="12815" width="8.140625" style="197" customWidth="1"/>
    <col min="12816" max="12816" width="5.5703125" style="197" customWidth="1"/>
    <col min="12817" max="12817" width="0.7109375" style="197" customWidth="1"/>
    <col min="12818" max="13056" width="8.85546875" style="197"/>
    <col min="13057" max="13057" width="0.85546875" style="197" customWidth="1"/>
    <col min="13058" max="13058" width="4.7109375" style="197" customWidth="1"/>
    <col min="13059" max="13059" width="10.5703125" style="197" customWidth="1"/>
    <col min="13060" max="13060" width="9.5703125" style="197" customWidth="1"/>
    <col min="13061" max="13061" width="15.28515625" style="197" customWidth="1"/>
    <col min="13062" max="13062" width="4" style="197" customWidth="1"/>
    <col min="13063" max="13063" width="20" style="197" customWidth="1"/>
    <col min="13064" max="13064" width="19" style="197" customWidth="1"/>
    <col min="13065" max="13065" width="20.28515625" style="197" customWidth="1"/>
    <col min="13066" max="13066" width="19.28515625" style="197" customWidth="1"/>
    <col min="13067" max="13067" width="10.28515625" style="197" customWidth="1"/>
    <col min="13068" max="13068" width="2.28515625" style="197" customWidth="1"/>
    <col min="13069" max="13069" width="7.28515625" style="197" customWidth="1"/>
    <col min="13070" max="13070" width="3.28515625" style="197" customWidth="1"/>
    <col min="13071" max="13071" width="8.140625" style="197" customWidth="1"/>
    <col min="13072" max="13072" width="5.5703125" style="197" customWidth="1"/>
    <col min="13073" max="13073" width="0.7109375" style="197" customWidth="1"/>
    <col min="13074" max="13312" width="8.85546875" style="197"/>
    <col min="13313" max="13313" width="0.85546875" style="197" customWidth="1"/>
    <col min="13314" max="13314" width="4.7109375" style="197" customWidth="1"/>
    <col min="13315" max="13315" width="10.5703125" style="197" customWidth="1"/>
    <col min="13316" max="13316" width="9.5703125" style="197" customWidth="1"/>
    <col min="13317" max="13317" width="15.28515625" style="197" customWidth="1"/>
    <col min="13318" max="13318" width="4" style="197" customWidth="1"/>
    <col min="13319" max="13319" width="20" style="197" customWidth="1"/>
    <col min="13320" max="13320" width="19" style="197" customWidth="1"/>
    <col min="13321" max="13321" width="20.28515625" style="197" customWidth="1"/>
    <col min="13322" max="13322" width="19.28515625" style="197" customWidth="1"/>
    <col min="13323" max="13323" width="10.28515625" style="197" customWidth="1"/>
    <col min="13324" max="13324" width="2.28515625" style="197" customWidth="1"/>
    <col min="13325" max="13325" width="7.28515625" style="197" customWidth="1"/>
    <col min="13326" max="13326" width="3.28515625" style="197" customWidth="1"/>
    <col min="13327" max="13327" width="8.140625" style="197" customWidth="1"/>
    <col min="13328" max="13328" width="5.5703125" style="197" customWidth="1"/>
    <col min="13329" max="13329" width="0.7109375" style="197" customWidth="1"/>
    <col min="13330" max="13568" width="8.85546875" style="197"/>
    <col min="13569" max="13569" width="0.85546875" style="197" customWidth="1"/>
    <col min="13570" max="13570" width="4.7109375" style="197" customWidth="1"/>
    <col min="13571" max="13571" width="10.5703125" style="197" customWidth="1"/>
    <col min="13572" max="13572" width="9.5703125" style="197" customWidth="1"/>
    <col min="13573" max="13573" width="15.28515625" style="197" customWidth="1"/>
    <col min="13574" max="13574" width="4" style="197" customWidth="1"/>
    <col min="13575" max="13575" width="20" style="197" customWidth="1"/>
    <col min="13576" max="13576" width="19" style="197" customWidth="1"/>
    <col min="13577" max="13577" width="20.28515625" style="197" customWidth="1"/>
    <col min="13578" max="13578" width="19.28515625" style="197" customWidth="1"/>
    <col min="13579" max="13579" width="10.28515625" style="197" customWidth="1"/>
    <col min="13580" max="13580" width="2.28515625" style="197" customWidth="1"/>
    <col min="13581" max="13581" width="7.28515625" style="197" customWidth="1"/>
    <col min="13582" max="13582" width="3.28515625" style="197" customWidth="1"/>
    <col min="13583" max="13583" width="8.140625" style="197" customWidth="1"/>
    <col min="13584" max="13584" width="5.5703125" style="197" customWidth="1"/>
    <col min="13585" max="13585" width="0.7109375" style="197" customWidth="1"/>
    <col min="13586" max="13824" width="8.85546875" style="197"/>
    <col min="13825" max="13825" width="0.85546875" style="197" customWidth="1"/>
    <col min="13826" max="13826" width="4.7109375" style="197" customWidth="1"/>
    <col min="13827" max="13827" width="10.5703125" style="197" customWidth="1"/>
    <col min="13828" max="13828" width="9.5703125" style="197" customWidth="1"/>
    <col min="13829" max="13829" width="15.28515625" style="197" customWidth="1"/>
    <col min="13830" max="13830" width="4" style="197" customWidth="1"/>
    <col min="13831" max="13831" width="20" style="197" customWidth="1"/>
    <col min="13832" max="13832" width="19" style="197" customWidth="1"/>
    <col min="13833" max="13833" width="20.28515625" style="197" customWidth="1"/>
    <col min="13834" max="13834" width="19.28515625" style="197" customWidth="1"/>
    <col min="13835" max="13835" width="10.28515625" style="197" customWidth="1"/>
    <col min="13836" max="13836" width="2.28515625" style="197" customWidth="1"/>
    <col min="13837" max="13837" width="7.28515625" style="197" customWidth="1"/>
    <col min="13838" max="13838" width="3.28515625" style="197" customWidth="1"/>
    <col min="13839" max="13839" width="8.140625" style="197" customWidth="1"/>
    <col min="13840" max="13840" width="5.5703125" style="197" customWidth="1"/>
    <col min="13841" max="13841" width="0.7109375" style="197" customWidth="1"/>
    <col min="13842" max="14080" width="8.85546875" style="197"/>
    <col min="14081" max="14081" width="0.85546875" style="197" customWidth="1"/>
    <col min="14082" max="14082" width="4.7109375" style="197" customWidth="1"/>
    <col min="14083" max="14083" width="10.5703125" style="197" customWidth="1"/>
    <col min="14084" max="14084" width="9.5703125" style="197" customWidth="1"/>
    <col min="14085" max="14085" width="15.28515625" style="197" customWidth="1"/>
    <col min="14086" max="14086" width="4" style="197" customWidth="1"/>
    <col min="14087" max="14087" width="20" style="197" customWidth="1"/>
    <col min="14088" max="14088" width="19" style="197" customWidth="1"/>
    <col min="14089" max="14089" width="20.28515625" style="197" customWidth="1"/>
    <col min="14090" max="14090" width="19.28515625" style="197" customWidth="1"/>
    <col min="14091" max="14091" width="10.28515625" style="197" customWidth="1"/>
    <col min="14092" max="14092" width="2.28515625" style="197" customWidth="1"/>
    <col min="14093" max="14093" width="7.28515625" style="197" customWidth="1"/>
    <col min="14094" max="14094" width="3.28515625" style="197" customWidth="1"/>
    <col min="14095" max="14095" width="8.140625" style="197" customWidth="1"/>
    <col min="14096" max="14096" width="5.5703125" style="197" customWidth="1"/>
    <col min="14097" max="14097" width="0.7109375" style="197" customWidth="1"/>
    <col min="14098" max="14336" width="8.85546875" style="197"/>
    <col min="14337" max="14337" width="0.85546875" style="197" customWidth="1"/>
    <col min="14338" max="14338" width="4.7109375" style="197" customWidth="1"/>
    <col min="14339" max="14339" width="10.5703125" style="197" customWidth="1"/>
    <col min="14340" max="14340" width="9.5703125" style="197" customWidth="1"/>
    <col min="14341" max="14341" width="15.28515625" style="197" customWidth="1"/>
    <col min="14342" max="14342" width="4" style="197" customWidth="1"/>
    <col min="14343" max="14343" width="20" style="197" customWidth="1"/>
    <col min="14344" max="14344" width="19" style="197" customWidth="1"/>
    <col min="14345" max="14345" width="20.28515625" style="197" customWidth="1"/>
    <col min="14346" max="14346" width="19.28515625" style="197" customWidth="1"/>
    <col min="14347" max="14347" width="10.28515625" style="197" customWidth="1"/>
    <col min="14348" max="14348" width="2.28515625" style="197" customWidth="1"/>
    <col min="14349" max="14349" width="7.28515625" style="197" customWidth="1"/>
    <col min="14350" max="14350" width="3.28515625" style="197" customWidth="1"/>
    <col min="14351" max="14351" width="8.140625" style="197" customWidth="1"/>
    <col min="14352" max="14352" width="5.5703125" style="197" customWidth="1"/>
    <col min="14353" max="14353" width="0.7109375" style="197" customWidth="1"/>
    <col min="14354" max="14592" width="8.85546875" style="197"/>
    <col min="14593" max="14593" width="0.85546875" style="197" customWidth="1"/>
    <col min="14594" max="14594" width="4.7109375" style="197" customWidth="1"/>
    <col min="14595" max="14595" width="10.5703125" style="197" customWidth="1"/>
    <col min="14596" max="14596" width="9.5703125" style="197" customWidth="1"/>
    <col min="14597" max="14597" width="15.28515625" style="197" customWidth="1"/>
    <col min="14598" max="14598" width="4" style="197" customWidth="1"/>
    <col min="14599" max="14599" width="20" style="197" customWidth="1"/>
    <col min="14600" max="14600" width="19" style="197" customWidth="1"/>
    <col min="14601" max="14601" width="20.28515625" style="197" customWidth="1"/>
    <col min="14602" max="14602" width="19.28515625" style="197" customWidth="1"/>
    <col min="14603" max="14603" width="10.28515625" style="197" customWidth="1"/>
    <col min="14604" max="14604" width="2.28515625" style="197" customWidth="1"/>
    <col min="14605" max="14605" width="7.28515625" style="197" customWidth="1"/>
    <col min="14606" max="14606" width="3.28515625" style="197" customWidth="1"/>
    <col min="14607" max="14607" width="8.140625" style="197" customWidth="1"/>
    <col min="14608" max="14608" width="5.5703125" style="197" customWidth="1"/>
    <col min="14609" max="14609" width="0.7109375" style="197" customWidth="1"/>
    <col min="14610" max="14848" width="8.85546875" style="197"/>
    <col min="14849" max="14849" width="0.85546875" style="197" customWidth="1"/>
    <col min="14850" max="14850" width="4.7109375" style="197" customWidth="1"/>
    <col min="14851" max="14851" width="10.5703125" style="197" customWidth="1"/>
    <col min="14852" max="14852" width="9.5703125" style="197" customWidth="1"/>
    <col min="14853" max="14853" width="15.28515625" style="197" customWidth="1"/>
    <col min="14854" max="14854" width="4" style="197" customWidth="1"/>
    <col min="14855" max="14855" width="20" style="197" customWidth="1"/>
    <col min="14856" max="14856" width="19" style="197" customWidth="1"/>
    <col min="14857" max="14857" width="20.28515625" style="197" customWidth="1"/>
    <col min="14858" max="14858" width="19.28515625" style="197" customWidth="1"/>
    <col min="14859" max="14859" width="10.28515625" style="197" customWidth="1"/>
    <col min="14860" max="14860" width="2.28515625" style="197" customWidth="1"/>
    <col min="14861" max="14861" width="7.28515625" style="197" customWidth="1"/>
    <col min="14862" max="14862" width="3.28515625" style="197" customWidth="1"/>
    <col min="14863" max="14863" width="8.140625" style="197" customWidth="1"/>
    <col min="14864" max="14864" width="5.5703125" style="197" customWidth="1"/>
    <col min="14865" max="14865" width="0.7109375" style="197" customWidth="1"/>
    <col min="14866" max="15104" width="8.85546875" style="197"/>
    <col min="15105" max="15105" width="0.85546875" style="197" customWidth="1"/>
    <col min="15106" max="15106" width="4.7109375" style="197" customWidth="1"/>
    <col min="15107" max="15107" width="10.5703125" style="197" customWidth="1"/>
    <col min="15108" max="15108" width="9.5703125" style="197" customWidth="1"/>
    <col min="15109" max="15109" width="15.28515625" style="197" customWidth="1"/>
    <col min="15110" max="15110" width="4" style="197" customWidth="1"/>
    <col min="15111" max="15111" width="20" style="197" customWidth="1"/>
    <col min="15112" max="15112" width="19" style="197" customWidth="1"/>
    <col min="15113" max="15113" width="20.28515625" style="197" customWidth="1"/>
    <col min="15114" max="15114" width="19.28515625" style="197" customWidth="1"/>
    <col min="15115" max="15115" width="10.28515625" style="197" customWidth="1"/>
    <col min="15116" max="15116" width="2.28515625" style="197" customWidth="1"/>
    <col min="15117" max="15117" width="7.28515625" style="197" customWidth="1"/>
    <col min="15118" max="15118" width="3.28515625" style="197" customWidth="1"/>
    <col min="15119" max="15119" width="8.140625" style="197" customWidth="1"/>
    <col min="15120" max="15120" width="5.5703125" style="197" customWidth="1"/>
    <col min="15121" max="15121" width="0.7109375" style="197" customWidth="1"/>
    <col min="15122" max="15360" width="8.85546875" style="197"/>
    <col min="15361" max="15361" width="0.85546875" style="197" customWidth="1"/>
    <col min="15362" max="15362" width="4.7109375" style="197" customWidth="1"/>
    <col min="15363" max="15363" width="10.5703125" style="197" customWidth="1"/>
    <col min="15364" max="15364" width="9.5703125" style="197" customWidth="1"/>
    <col min="15365" max="15365" width="15.28515625" style="197" customWidth="1"/>
    <col min="15366" max="15366" width="4" style="197" customWidth="1"/>
    <col min="15367" max="15367" width="20" style="197" customWidth="1"/>
    <col min="15368" max="15368" width="19" style="197" customWidth="1"/>
    <col min="15369" max="15369" width="20.28515625" style="197" customWidth="1"/>
    <col min="15370" max="15370" width="19.28515625" style="197" customWidth="1"/>
    <col min="15371" max="15371" width="10.28515625" style="197" customWidth="1"/>
    <col min="15372" max="15372" width="2.28515625" style="197" customWidth="1"/>
    <col min="15373" max="15373" width="7.28515625" style="197" customWidth="1"/>
    <col min="15374" max="15374" width="3.28515625" style="197" customWidth="1"/>
    <col min="15375" max="15375" width="8.140625" style="197" customWidth="1"/>
    <col min="15376" max="15376" width="5.5703125" style="197" customWidth="1"/>
    <col min="15377" max="15377" width="0.7109375" style="197" customWidth="1"/>
    <col min="15378" max="15616" width="8.85546875" style="197"/>
    <col min="15617" max="15617" width="0.85546875" style="197" customWidth="1"/>
    <col min="15618" max="15618" width="4.7109375" style="197" customWidth="1"/>
    <col min="15619" max="15619" width="10.5703125" style="197" customWidth="1"/>
    <col min="15620" max="15620" width="9.5703125" style="197" customWidth="1"/>
    <col min="15621" max="15621" width="15.28515625" style="197" customWidth="1"/>
    <col min="15622" max="15622" width="4" style="197" customWidth="1"/>
    <col min="15623" max="15623" width="20" style="197" customWidth="1"/>
    <col min="15624" max="15624" width="19" style="197" customWidth="1"/>
    <col min="15625" max="15625" width="20.28515625" style="197" customWidth="1"/>
    <col min="15626" max="15626" width="19.28515625" style="197" customWidth="1"/>
    <col min="15627" max="15627" width="10.28515625" style="197" customWidth="1"/>
    <col min="15628" max="15628" width="2.28515625" style="197" customWidth="1"/>
    <col min="15629" max="15629" width="7.28515625" style="197" customWidth="1"/>
    <col min="15630" max="15630" width="3.28515625" style="197" customWidth="1"/>
    <col min="15631" max="15631" width="8.140625" style="197" customWidth="1"/>
    <col min="15632" max="15632" width="5.5703125" style="197" customWidth="1"/>
    <col min="15633" max="15633" width="0.7109375" style="197" customWidth="1"/>
    <col min="15634" max="15872" width="8.85546875" style="197"/>
    <col min="15873" max="15873" width="0.85546875" style="197" customWidth="1"/>
    <col min="15874" max="15874" width="4.7109375" style="197" customWidth="1"/>
    <col min="15875" max="15875" width="10.5703125" style="197" customWidth="1"/>
    <col min="15876" max="15876" width="9.5703125" style="197" customWidth="1"/>
    <col min="15877" max="15877" width="15.28515625" style="197" customWidth="1"/>
    <col min="15878" max="15878" width="4" style="197" customWidth="1"/>
    <col min="15879" max="15879" width="20" style="197" customWidth="1"/>
    <col min="15880" max="15880" width="19" style="197" customWidth="1"/>
    <col min="15881" max="15881" width="20.28515625" style="197" customWidth="1"/>
    <col min="15882" max="15882" width="19.28515625" style="197" customWidth="1"/>
    <col min="15883" max="15883" width="10.28515625" style="197" customWidth="1"/>
    <col min="15884" max="15884" width="2.28515625" style="197" customWidth="1"/>
    <col min="15885" max="15885" width="7.28515625" style="197" customWidth="1"/>
    <col min="15886" max="15886" width="3.28515625" style="197" customWidth="1"/>
    <col min="15887" max="15887" width="8.140625" style="197" customWidth="1"/>
    <col min="15888" max="15888" width="5.5703125" style="197" customWidth="1"/>
    <col min="15889" max="15889" width="0.7109375" style="197" customWidth="1"/>
    <col min="15890" max="16128" width="8.85546875" style="197"/>
    <col min="16129" max="16129" width="0.85546875" style="197" customWidth="1"/>
    <col min="16130" max="16130" width="4.7109375" style="197" customWidth="1"/>
    <col min="16131" max="16131" width="10.5703125" style="197" customWidth="1"/>
    <col min="16132" max="16132" width="9.5703125" style="197" customWidth="1"/>
    <col min="16133" max="16133" width="15.28515625" style="197" customWidth="1"/>
    <col min="16134" max="16134" width="4" style="197" customWidth="1"/>
    <col min="16135" max="16135" width="20" style="197" customWidth="1"/>
    <col min="16136" max="16136" width="19" style="197" customWidth="1"/>
    <col min="16137" max="16137" width="20.28515625" style="197" customWidth="1"/>
    <col min="16138" max="16138" width="19.28515625" style="197" customWidth="1"/>
    <col min="16139" max="16139" width="10.28515625" style="197" customWidth="1"/>
    <col min="16140" max="16140" width="2.28515625" style="197" customWidth="1"/>
    <col min="16141" max="16141" width="7.28515625" style="197" customWidth="1"/>
    <col min="16142" max="16142" width="3.28515625" style="197" customWidth="1"/>
    <col min="16143" max="16143" width="8.140625" style="197" customWidth="1"/>
    <col min="16144" max="16144" width="5.5703125" style="197" customWidth="1"/>
    <col min="16145" max="16145" width="0.7109375" style="197" customWidth="1"/>
    <col min="16146" max="16384" width="8.85546875" style="197"/>
  </cols>
  <sheetData>
    <row r="1" spans="2:16" ht="4.9000000000000004" customHeight="1" x14ac:dyDescent="0.2"/>
    <row r="2" spans="2:16" ht="19.899999999999999" customHeight="1" x14ac:dyDescent="0.2">
      <c r="B2" s="198"/>
      <c r="C2" s="199"/>
      <c r="D2" s="496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</row>
    <row r="3" spans="2:16" ht="25.15" customHeight="1" x14ac:dyDescent="0.2">
      <c r="B3" s="201"/>
      <c r="C3" s="202"/>
      <c r="D3" s="497"/>
      <c r="E3" s="498" t="s">
        <v>359</v>
      </c>
      <c r="F3" s="498"/>
      <c r="G3" s="498"/>
      <c r="H3" s="498"/>
      <c r="I3" s="498"/>
      <c r="J3" s="498"/>
      <c r="K3" s="498"/>
      <c r="L3" s="498"/>
      <c r="M3" s="498"/>
      <c r="N3" s="202"/>
      <c r="O3" s="202"/>
      <c r="P3" s="203"/>
    </row>
    <row r="4" spans="2:16" ht="36" customHeight="1" x14ac:dyDescent="0.2">
      <c r="B4" s="201"/>
      <c r="C4" s="202"/>
      <c r="D4" s="497"/>
      <c r="E4" s="498"/>
      <c r="F4" s="498"/>
      <c r="G4" s="498"/>
      <c r="H4" s="498"/>
      <c r="I4" s="498"/>
      <c r="J4" s="498"/>
      <c r="K4" s="498"/>
      <c r="L4" s="498"/>
      <c r="M4" s="498"/>
      <c r="N4" s="202"/>
      <c r="O4" s="202"/>
      <c r="P4" s="203"/>
    </row>
    <row r="5" spans="2:16" ht="27.6" customHeight="1" x14ac:dyDescent="0.2">
      <c r="B5" s="201"/>
      <c r="C5" s="202"/>
      <c r="D5" s="202"/>
      <c r="E5" s="498"/>
      <c r="F5" s="498"/>
      <c r="G5" s="498"/>
      <c r="H5" s="498"/>
      <c r="I5" s="498"/>
      <c r="J5" s="498"/>
      <c r="K5" s="498"/>
      <c r="L5" s="498"/>
      <c r="M5" s="498"/>
      <c r="N5" s="202"/>
      <c r="O5" s="202"/>
      <c r="P5" s="203"/>
    </row>
    <row r="6" spans="2:16" ht="12" customHeight="1" x14ac:dyDescent="0.2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6"/>
    </row>
    <row r="7" spans="2:16" ht="9" customHeight="1" x14ac:dyDescent="0.2"/>
    <row r="8" spans="2:16" ht="5.0999999999999996" customHeight="1" x14ac:dyDescent="0.2"/>
    <row r="9" spans="2:16" ht="24" customHeight="1" x14ac:dyDescent="0.2">
      <c r="B9" s="499"/>
      <c r="C9" s="500"/>
      <c r="D9" s="500"/>
      <c r="E9" s="500"/>
      <c r="F9" s="500"/>
      <c r="G9" s="501" t="s">
        <v>281</v>
      </c>
      <c r="H9" s="502"/>
      <c r="I9" s="502"/>
      <c r="J9" s="502"/>
      <c r="K9" s="502"/>
      <c r="L9" s="502"/>
      <c r="M9" s="502"/>
      <c r="N9" s="503"/>
      <c r="O9" s="504"/>
      <c r="P9" s="505"/>
    </row>
    <row r="10" spans="2:16" ht="35.450000000000003" customHeight="1" x14ac:dyDescent="0.2">
      <c r="B10" s="506" t="s">
        <v>118</v>
      </c>
      <c r="C10" s="507"/>
      <c r="D10" s="507"/>
      <c r="E10" s="507"/>
      <c r="F10" s="507"/>
      <c r="G10" s="213" t="s">
        <v>257</v>
      </c>
      <c r="H10" s="213" t="s">
        <v>282</v>
      </c>
      <c r="I10" s="213" t="s">
        <v>279</v>
      </c>
      <c r="J10" s="213" t="s">
        <v>240</v>
      </c>
      <c r="K10" s="501" t="s">
        <v>258</v>
      </c>
      <c r="L10" s="502"/>
      <c r="M10" s="502"/>
      <c r="N10" s="508" t="s">
        <v>283</v>
      </c>
      <c r="O10" s="509"/>
      <c r="P10" s="510"/>
    </row>
    <row r="11" spans="2:16" ht="28.15" customHeight="1" x14ac:dyDescent="0.2">
      <c r="B11" s="493" t="s">
        <v>284</v>
      </c>
      <c r="C11" s="474"/>
      <c r="D11" s="474"/>
      <c r="E11" s="474"/>
      <c r="F11" s="474"/>
      <c r="G11" s="207">
        <v>9721694326</v>
      </c>
      <c r="H11" s="207">
        <v>662450956.45000005</v>
      </c>
      <c r="I11" s="207">
        <v>10384145282.450001</v>
      </c>
      <c r="J11" s="207">
        <v>9864517519.2600002</v>
      </c>
      <c r="K11" s="494">
        <v>9552244621.6700001</v>
      </c>
      <c r="L11" s="474"/>
      <c r="M11" s="474"/>
      <c r="N11" s="495">
        <v>519627763.19</v>
      </c>
      <c r="O11" s="474"/>
      <c r="P11" s="476"/>
    </row>
    <row r="12" spans="2:16" ht="28.15" customHeight="1" x14ac:dyDescent="0.2">
      <c r="B12" s="471" t="s">
        <v>360</v>
      </c>
      <c r="C12" s="472"/>
      <c r="D12" s="472"/>
      <c r="E12" s="472"/>
      <c r="F12" s="472"/>
      <c r="G12" s="208">
        <v>195850327</v>
      </c>
      <c r="H12" s="208">
        <v>371016432.99000001</v>
      </c>
      <c r="I12" s="208">
        <v>566866759.99000001</v>
      </c>
      <c r="J12" s="208">
        <v>562148485.27999997</v>
      </c>
      <c r="K12" s="473">
        <v>517813376.32999998</v>
      </c>
      <c r="L12" s="474"/>
      <c r="M12" s="474"/>
      <c r="N12" s="475">
        <v>4718274.71</v>
      </c>
      <c r="O12" s="474"/>
      <c r="P12" s="476"/>
    </row>
    <row r="13" spans="2:16" ht="28.15" customHeight="1" x14ac:dyDescent="0.2">
      <c r="B13" s="471" t="s">
        <v>361</v>
      </c>
      <c r="C13" s="472"/>
      <c r="D13" s="472"/>
      <c r="E13" s="472"/>
      <c r="F13" s="472"/>
      <c r="G13" s="208">
        <v>413593163</v>
      </c>
      <c r="H13" s="208">
        <v>88896634.409999996</v>
      </c>
      <c r="I13" s="208">
        <v>502489797.41000003</v>
      </c>
      <c r="J13" s="208">
        <v>488362590.13</v>
      </c>
      <c r="K13" s="473">
        <v>469208021.87</v>
      </c>
      <c r="L13" s="474"/>
      <c r="M13" s="474"/>
      <c r="N13" s="475">
        <v>14127207.279999999</v>
      </c>
      <c r="O13" s="474"/>
      <c r="P13" s="476"/>
    </row>
    <row r="14" spans="2:16" ht="28.15" customHeight="1" x14ac:dyDescent="0.2">
      <c r="B14" s="471" t="s">
        <v>362</v>
      </c>
      <c r="C14" s="472"/>
      <c r="D14" s="472"/>
      <c r="E14" s="472"/>
      <c r="F14" s="472"/>
      <c r="G14" s="208">
        <v>259710827</v>
      </c>
      <c r="H14" s="208">
        <v>-27852043.27</v>
      </c>
      <c r="I14" s="208">
        <v>231858783.72999999</v>
      </c>
      <c r="J14" s="208">
        <v>215135908.88999999</v>
      </c>
      <c r="K14" s="473">
        <v>205257449.88999999</v>
      </c>
      <c r="L14" s="474"/>
      <c r="M14" s="474"/>
      <c r="N14" s="475">
        <v>16722874.84</v>
      </c>
      <c r="O14" s="474"/>
      <c r="P14" s="476"/>
    </row>
    <row r="15" spans="2:16" ht="28.15" customHeight="1" x14ac:dyDescent="0.2">
      <c r="B15" s="471" t="s">
        <v>363</v>
      </c>
      <c r="C15" s="472"/>
      <c r="D15" s="472"/>
      <c r="E15" s="472"/>
      <c r="F15" s="472"/>
      <c r="G15" s="208">
        <v>176510612</v>
      </c>
      <c r="H15" s="208">
        <v>28458833.949999999</v>
      </c>
      <c r="I15" s="208">
        <v>204969445.94999999</v>
      </c>
      <c r="J15" s="208">
        <v>189377972.81</v>
      </c>
      <c r="K15" s="473">
        <v>184073629.31</v>
      </c>
      <c r="L15" s="474"/>
      <c r="M15" s="474"/>
      <c r="N15" s="475">
        <v>15591473.140000001</v>
      </c>
      <c r="O15" s="474"/>
      <c r="P15" s="476"/>
    </row>
    <row r="16" spans="2:16" ht="28.15" customHeight="1" x14ac:dyDescent="0.2">
      <c r="B16" s="471" t="s">
        <v>364</v>
      </c>
      <c r="C16" s="472"/>
      <c r="D16" s="472"/>
      <c r="E16" s="472"/>
      <c r="F16" s="472"/>
      <c r="G16" s="208">
        <v>58782153</v>
      </c>
      <c r="H16" s="208">
        <v>7496710.1299999999</v>
      </c>
      <c r="I16" s="208">
        <v>66278863.130000003</v>
      </c>
      <c r="J16" s="208">
        <v>62993135.549999997</v>
      </c>
      <c r="K16" s="473">
        <v>62346286.979999997</v>
      </c>
      <c r="L16" s="474"/>
      <c r="M16" s="474"/>
      <c r="N16" s="475">
        <v>3285727.58</v>
      </c>
      <c r="O16" s="474"/>
      <c r="P16" s="476"/>
    </row>
    <row r="17" spans="2:16" ht="28.15" customHeight="1" x14ac:dyDescent="0.2">
      <c r="B17" s="471" t="s">
        <v>365</v>
      </c>
      <c r="C17" s="472"/>
      <c r="D17" s="472"/>
      <c r="E17" s="472"/>
      <c r="F17" s="472"/>
      <c r="G17" s="208">
        <v>43867489</v>
      </c>
      <c r="H17" s="208">
        <v>14798951.23</v>
      </c>
      <c r="I17" s="208">
        <v>58666440.229999997</v>
      </c>
      <c r="J17" s="208">
        <v>57642218.450000003</v>
      </c>
      <c r="K17" s="473">
        <v>57134273.359999999</v>
      </c>
      <c r="L17" s="474"/>
      <c r="M17" s="474"/>
      <c r="N17" s="475">
        <v>1024221.78</v>
      </c>
      <c r="O17" s="474"/>
      <c r="P17" s="476"/>
    </row>
    <row r="18" spans="2:16" ht="28.15" customHeight="1" x14ac:dyDescent="0.2">
      <c r="B18" s="471" t="s">
        <v>366</v>
      </c>
      <c r="C18" s="472"/>
      <c r="D18" s="472"/>
      <c r="E18" s="472"/>
      <c r="F18" s="472"/>
      <c r="G18" s="208">
        <v>407272701</v>
      </c>
      <c r="H18" s="208">
        <v>-40265172.460000001</v>
      </c>
      <c r="I18" s="208">
        <v>367007528.54000002</v>
      </c>
      <c r="J18" s="208">
        <v>343993983.17000002</v>
      </c>
      <c r="K18" s="473">
        <v>339035112.67000002</v>
      </c>
      <c r="L18" s="474"/>
      <c r="M18" s="474"/>
      <c r="N18" s="475">
        <v>23013545.370000001</v>
      </c>
      <c r="O18" s="474"/>
      <c r="P18" s="476"/>
    </row>
    <row r="19" spans="2:16" ht="28.15" customHeight="1" x14ac:dyDescent="0.2">
      <c r="B19" s="471" t="s">
        <v>367</v>
      </c>
      <c r="C19" s="472"/>
      <c r="D19" s="472"/>
      <c r="E19" s="472"/>
      <c r="F19" s="472"/>
      <c r="G19" s="208">
        <v>173779830</v>
      </c>
      <c r="H19" s="208">
        <v>43827005.25</v>
      </c>
      <c r="I19" s="208">
        <v>217606835.25</v>
      </c>
      <c r="J19" s="208">
        <v>208989213.38999999</v>
      </c>
      <c r="K19" s="473">
        <v>178163218.19</v>
      </c>
      <c r="L19" s="474"/>
      <c r="M19" s="474"/>
      <c r="N19" s="475">
        <v>8617621.8599999994</v>
      </c>
      <c r="O19" s="474"/>
      <c r="P19" s="476"/>
    </row>
    <row r="20" spans="2:16" ht="28.15" customHeight="1" x14ac:dyDescent="0.2">
      <c r="B20" s="471" t="s">
        <v>368</v>
      </c>
      <c r="C20" s="472"/>
      <c r="D20" s="472"/>
      <c r="E20" s="472"/>
      <c r="F20" s="472"/>
      <c r="G20" s="208">
        <v>378302637</v>
      </c>
      <c r="H20" s="208">
        <v>6094650.0599999996</v>
      </c>
      <c r="I20" s="208">
        <v>384397287.06</v>
      </c>
      <c r="J20" s="208">
        <v>342535979.62</v>
      </c>
      <c r="K20" s="473">
        <v>339586983.27999997</v>
      </c>
      <c r="L20" s="474"/>
      <c r="M20" s="474"/>
      <c r="N20" s="475">
        <v>41861307.439999998</v>
      </c>
      <c r="O20" s="474"/>
      <c r="P20" s="476"/>
    </row>
    <row r="21" spans="2:16" ht="28.15" customHeight="1" x14ac:dyDescent="0.2">
      <c r="B21" s="471" t="s">
        <v>369</v>
      </c>
      <c r="C21" s="472"/>
      <c r="D21" s="472"/>
      <c r="E21" s="472"/>
      <c r="F21" s="472"/>
      <c r="G21" s="208">
        <v>174586236</v>
      </c>
      <c r="H21" s="208">
        <v>45413995.100000001</v>
      </c>
      <c r="I21" s="208">
        <v>220000231.09999999</v>
      </c>
      <c r="J21" s="208">
        <v>203927752.66999999</v>
      </c>
      <c r="K21" s="473">
        <v>201920804.50999999</v>
      </c>
      <c r="L21" s="474"/>
      <c r="M21" s="474"/>
      <c r="N21" s="475">
        <v>16072478.43</v>
      </c>
      <c r="O21" s="474"/>
      <c r="P21" s="476"/>
    </row>
    <row r="22" spans="2:16" ht="28.15" customHeight="1" x14ac:dyDescent="0.2">
      <c r="B22" s="471" t="s">
        <v>370</v>
      </c>
      <c r="C22" s="472"/>
      <c r="D22" s="472"/>
      <c r="E22" s="472"/>
      <c r="F22" s="472"/>
      <c r="G22" s="208">
        <v>20226055</v>
      </c>
      <c r="H22" s="208">
        <v>-7337936.79</v>
      </c>
      <c r="I22" s="208">
        <v>12888118.210000001</v>
      </c>
      <c r="J22" s="208">
        <v>8101464.8399999999</v>
      </c>
      <c r="K22" s="473">
        <v>7486174.8799999999</v>
      </c>
      <c r="L22" s="474"/>
      <c r="M22" s="474"/>
      <c r="N22" s="475">
        <v>4786653.37</v>
      </c>
      <c r="O22" s="474"/>
      <c r="P22" s="476"/>
    </row>
    <row r="23" spans="2:16" ht="28.15" customHeight="1" x14ac:dyDescent="0.2">
      <c r="B23" s="471" t="s">
        <v>371</v>
      </c>
      <c r="C23" s="472"/>
      <c r="D23" s="472"/>
      <c r="E23" s="472"/>
      <c r="F23" s="472"/>
      <c r="G23" s="208">
        <v>54755167</v>
      </c>
      <c r="H23" s="208">
        <v>21811892.109999999</v>
      </c>
      <c r="I23" s="208">
        <v>76567059.109999999</v>
      </c>
      <c r="J23" s="208">
        <v>71129082.760000005</v>
      </c>
      <c r="K23" s="473">
        <v>69875539.569999993</v>
      </c>
      <c r="L23" s="474"/>
      <c r="M23" s="474"/>
      <c r="N23" s="475">
        <v>5437976.3499999996</v>
      </c>
      <c r="O23" s="474"/>
      <c r="P23" s="476"/>
    </row>
    <row r="24" spans="2:16" ht="28.15" customHeight="1" x14ac:dyDescent="0.2">
      <c r="B24" s="471" t="s">
        <v>372</v>
      </c>
      <c r="C24" s="472"/>
      <c r="D24" s="472"/>
      <c r="E24" s="472"/>
      <c r="F24" s="472"/>
      <c r="G24" s="208">
        <v>115753226</v>
      </c>
      <c r="H24" s="208">
        <v>49757139.960000001</v>
      </c>
      <c r="I24" s="208">
        <v>165510365.96000001</v>
      </c>
      <c r="J24" s="208">
        <v>154886424.74000001</v>
      </c>
      <c r="K24" s="473">
        <v>143428184.30000001</v>
      </c>
      <c r="L24" s="474"/>
      <c r="M24" s="474"/>
      <c r="N24" s="475">
        <v>10623941.220000001</v>
      </c>
      <c r="O24" s="474"/>
      <c r="P24" s="476"/>
    </row>
    <row r="25" spans="2:16" ht="28.15" customHeight="1" x14ac:dyDescent="0.2">
      <c r="B25" s="471" t="s">
        <v>373</v>
      </c>
      <c r="C25" s="472"/>
      <c r="D25" s="472"/>
      <c r="E25" s="472"/>
      <c r="F25" s="472"/>
      <c r="G25" s="208">
        <v>55640719</v>
      </c>
      <c r="H25" s="208">
        <v>25616053.449999999</v>
      </c>
      <c r="I25" s="208">
        <v>81256772.450000003</v>
      </c>
      <c r="J25" s="208">
        <v>63772212.399999999</v>
      </c>
      <c r="K25" s="473">
        <v>57403083.060000002</v>
      </c>
      <c r="L25" s="474"/>
      <c r="M25" s="474"/>
      <c r="N25" s="475">
        <v>17484560.050000001</v>
      </c>
      <c r="O25" s="474"/>
      <c r="P25" s="476"/>
    </row>
    <row r="26" spans="2:16" ht="28.15" customHeight="1" x14ac:dyDescent="0.2">
      <c r="B26" s="471" t="s">
        <v>374</v>
      </c>
      <c r="C26" s="472"/>
      <c r="D26" s="472"/>
      <c r="E26" s="472"/>
      <c r="F26" s="472"/>
      <c r="G26" s="208">
        <v>40818555</v>
      </c>
      <c r="H26" s="208">
        <v>13456108.68</v>
      </c>
      <c r="I26" s="208">
        <v>54274663.68</v>
      </c>
      <c r="J26" s="208">
        <v>53200534.310000002</v>
      </c>
      <c r="K26" s="473">
        <v>52325499.490000002</v>
      </c>
      <c r="L26" s="474"/>
      <c r="M26" s="474"/>
      <c r="N26" s="475">
        <v>1074129.3700000001</v>
      </c>
      <c r="O26" s="474"/>
      <c r="P26" s="476"/>
    </row>
    <row r="27" spans="2:16" ht="28.15" customHeight="1" x14ac:dyDescent="0.2">
      <c r="B27" s="471" t="s">
        <v>375</v>
      </c>
      <c r="C27" s="472"/>
      <c r="D27" s="472"/>
      <c r="E27" s="472"/>
      <c r="F27" s="472"/>
      <c r="G27" s="208">
        <v>752736134</v>
      </c>
      <c r="H27" s="208">
        <v>-102214462</v>
      </c>
      <c r="I27" s="208">
        <v>650521672</v>
      </c>
      <c r="J27" s="208">
        <v>517508743.14999998</v>
      </c>
      <c r="K27" s="473">
        <v>459482114.44999999</v>
      </c>
      <c r="L27" s="474"/>
      <c r="M27" s="474"/>
      <c r="N27" s="475">
        <v>133012928.84999999</v>
      </c>
      <c r="O27" s="474"/>
      <c r="P27" s="476"/>
    </row>
    <row r="28" spans="2:16" ht="28.15" customHeight="1" x14ac:dyDescent="0.2">
      <c r="B28" s="471" t="s">
        <v>376</v>
      </c>
      <c r="C28" s="472"/>
      <c r="D28" s="472"/>
      <c r="E28" s="472"/>
      <c r="F28" s="472"/>
      <c r="G28" s="208">
        <v>74335766</v>
      </c>
      <c r="H28" s="208">
        <v>25705088.609999999</v>
      </c>
      <c r="I28" s="208">
        <v>100040854.61</v>
      </c>
      <c r="J28" s="208">
        <v>98641877.549999997</v>
      </c>
      <c r="K28" s="473">
        <v>89531122.459999993</v>
      </c>
      <c r="L28" s="474"/>
      <c r="M28" s="474"/>
      <c r="N28" s="475">
        <v>1398977.06</v>
      </c>
      <c r="O28" s="474"/>
      <c r="P28" s="476"/>
    </row>
    <row r="29" spans="2:16" ht="28.15" customHeight="1" x14ac:dyDescent="0.2">
      <c r="B29" s="471" t="s">
        <v>377</v>
      </c>
      <c r="C29" s="472"/>
      <c r="D29" s="472"/>
      <c r="E29" s="472"/>
      <c r="F29" s="472"/>
      <c r="G29" s="208">
        <v>42884935</v>
      </c>
      <c r="H29" s="208">
        <v>-1571757.39</v>
      </c>
      <c r="I29" s="208">
        <v>41313177.609999999</v>
      </c>
      <c r="J29" s="208">
        <v>36092556.799999997</v>
      </c>
      <c r="K29" s="473">
        <v>35276731.310000002</v>
      </c>
      <c r="L29" s="474"/>
      <c r="M29" s="474"/>
      <c r="N29" s="475">
        <v>5220620.8099999996</v>
      </c>
      <c r="O29" s="474"/>
      <c r="P29" s="476"/>
    </row>
    <row r="30" spans="2:16" ht="28.15" customHeight="1" x14ac:dyDescent="0.2">
      <c r="B30" s="471" t="s">
        <v>378</v>
      </c>
      <c r="C30" s="472"/>
      <c r="D30" s="472"/>
      <c r="E30" s="472"/>
      <c r="F30" s="472"/>
      <c r="G30" s="208">
        <v>621578449</v>
      </c>
      <c r="H30" s="208">
        <v>55780449.469999999</v>
      </c>
      <c r="I30" s="208">
        <v>677358898.47000003</v>
      </c>
      <c r="J30" s="208">
        <v>651219081</v>
      </c>
      <c r="K30" s="473">
        <v>629445407.45000005</v>
      </c>
      <c r="L30" s="474"/>
      <c r="M30" s="474"/>
      <c r="N30" s="475">
        <v>26139817.469999999</v>
      </c>
      <c r="O30" s="474"/>
      <c r="P30" s="476"/>
    </row>
    <row r="31" spans="2:16" ht="28.15" customHeight="1" x14ac:dyDescent="0.2">
      <c r="B31" s="471" t="s">
        <v>379</v>
      </c>
      <c r="C31" s="472"/>
      <c r="D31" s="472"/>
      <c r="E31" s="472"/>
      <c r="F31" s="472"/>
      <c r="G31" s="208">
        <v>104547671</v>
      </c>
      <c r="H31" s="208">
        <v>-17305399.140000001</v>
      </c>
      <c r="I31" s="208">
        <v>87242271.859999999</v>
      </c>
      <c r="J31" s="208">
        <v>55827184.950000003</v>
      </c>
      <c r="K31" s="473">
        <v>54323641.850000001</v>
      </c>
      <c r="L31" s="474"/>
      <c r="M31" s="474"/>
      <c r="N31" s="475">
        <v>31415086.91</v>
      </c>
      <c r="O31" s="474"/>
      <c r="P31" s="476"/>
    </row>
    <row r="32" spans="2:16" ht="28.15" customHeight="1" x14ac:dyDescent="0.2">
      <c r="B32" s="471" t="s">
        <v>380</v>
      </c>
      <c r="C32" s="472"/>
      <c r="D32" s="472"/>
      <c r="E32" s="472"/>
      <c r="F32" s="472"/>
      <c r="G32" s="208">
        <v>19337632</v>
      </c>
      <c r="H32" s="208">
        <v>-1027245.41</v>
      </c>
      <c r="I32" s="208">
        <v>18310386.59</v>
      </c>
      <c r="J32" s="208">
        <v>17938612.030000001</v>
      </c>
      <c r="K32" s="473">
        <v>17608598.120000001</v>
      </c>
      <c r="L32" s="474"/>
      <c r="M32" s="474"/>
      <c r="N32" s="475">
        <v>371774.56</v>
      </c>
      <c r="O32" s="474"/>
      <c r="P32" s="476"/>
    </row>
    <row r="33" spans="2:16" ht="28.15" customHeight="1" x14ac:dyDescent="0.2">
      <c r="B33" s="471" t="s">
        <v>381</v>
      </c>
      <c r="C33" s="472"/>
      <c r="D33" s="472"/>
      <c r="E33" s="472"/>
      <c r="F33" s="472"/>
      <c r="G33" s="208">
        <v>408362202</v>
      </c>
      <c r="H33" s="208">
        <v>31698103.68</v>
      </c>
      <c r="I33" s="208">
        <v>440060305.68000001</v>
      </c>
      <c r="J33" s="208">
        <v>436128815.36000001</v>
      </c>
      <c r="K33" s="473">
        <v>419103817.13</v>
      </c>
      <c r="L33" s="474"/>
      <c r="M33" s="474"/>
      <c r="N33" s="475">
        <v>3931490.32</v>
      </c>
      <c r="O33" s="474"/>
      <c r="P33" s="476"/>
    </row>
    <row r="34" spans="2:16" ht="28.15" customHeight="1" x14ac:dyDescent="0.2">
      <c r="B34" s="471" t="s">
        <v>382</v>
      </c>
      <c r="C34" s="472"/>
      <c r="D34" s="472"/>
      <c r="E34" s="472"/>
      <c r="F34" s="472"/>
      <c r="G34" s="208">
        <v>269252265</v>
      </c>
      <c r="H34" s="208">
        <v>-54598610.060000002</v>
      </c>
      <c r="I34" s="208">
        <v>214653654.94</v>
      </c>
      <c r="J34" s="208">
        <v>214653654.94</v>
      </c>
      <c r="K34" s="473">
        <v>214653654.94</v>
      </c>
      <c r="L34" s="474"/>
      <c r="M34" s="474"/>
      <c r="N34" s="475">
        <v>0</v>
      </c>
      <c r="O34" s="474"/>
      <c r="P34" s="476"/>
    </row>
    <row r="35" spans="2:16" ht="28.15" customHeight="1" x14ac:dyDescent="0.2">
      <c r="B35" s="471" t="s">
        <v>383</v>
      </c>
      <c r="C35" s="472"/>
      <c r="D35" s="472"/>
      <c r="E35" s="472"/>
      <c r="F35" s="472"/>
      <c r="G35" s="208">
        <v>219870069</v>
      </c>
      <c r="H35" s="208">
        <v>4858754.8499999996</v>
      </c>
      <c r="I35" s="208">
        <v>224728823.84999999</v>
      </c>
      <c r="J35" s="208">
        <v>224728823.84999999</v>
      </c>
      <c r="K35" s="473">
        <v>224678043.84999999</v>
      </c>
      <c r="L35" s="474"/>
      <c r="M35" s="474"/>
      <c r="N35" s="475">
        <v>0</v>
      </c>
      <c r="O35" s="474"/>
      <c r="P35" s="476"/>
    </row>
    <row r="36" spans="2:16" ht="28.15" customHeight="1" x14ac:dyDescent="0.2">
      <c r="B36" s="471" t="s">
        <v>384</v>
      </c>
      <c r="C36" s="472"/>
      <c r="D36" s="472"/>
      <c r="E36" s="472"/>
      <c r="F36" s="472"/>
      <c r="G36" s="208">
        <v>289413879</v>
      </c>
      <c r="H36" s="208">
        <v>660762.1</v>
      </c>
      <c r="I36" s="208">
        <v>290074641.10000002</v>
      </c>
      <c r="J36" s="208">
        <v>289984965.55000001</v>
      </c>
      <c r="K36" s="473">
        <v>289984965.55000001</v>
      </c>
      <c r="L36" s="474"/>
      <c r="M36" s="474"/>
      <c r="N36" s="475">
        <v>89675.55</v>
      </c>
      <c r="O36" s="474"/>
      <c r="P36" s="476"/>
    </row>
    <row r="37" spans="2:16" ht="28.15" customHeight="1" x14ac:dyDescent="0.2">
      <c r="B37" s="471" t="s">
        <v>385</v>
      </c>
      <c r="C37" s="472"/>
      <c r="D37" s="472"/>
      <c r="E37" s="472"/>
      <c r="F37" s="472"/>
      <c r="G37" s="208">
        <v>189786294</v>
      </c>
      <c r="H37" s="208">
        <v>-31689182</v>
      </c>
      <c r="I37" s="208">
        <v>158097112</v>
      </c>
      <c r="J37" s="208">
        <v>158097112</v>
      </c>
      <c r="K37" s="473">
        <v>158097112</v>
      </c>
      <c r="L37" s="474"/>
      <c r="M37" s="474"/>
      <c r="N37" s="475">
        <v>0</v>
      </c>
      <c r="O37" s="474"/>
      <c r="P37" s="476"/>
    </row>
    <row r="38" spans="2:16" ht="28.15" customHeight="1" x14ac:dyDescent="0.2">
      <c r="B38" s="471" t="s">
        <v>386</v>
      </c>
      <c r="C38" s="472"/>
      <c r="D38" s="472"/>
      <c r="E38" s="472"/>
      <c r="F38" s="472"/>
      <c r="G38" s="208">
        <v>1903977331</v>
      </c>
      <c r="H38" s="208">
        <v>21333109.66</v>
      </c>
      <c r="I38" s="208">
        <v>1925310440.6600001</v>
      </c>
      <c r="J38" s="208">
        <v>1839419388.9400001</v>
      </c>
      <c r="K38" s="473">
        <v>1784202621.26</v>
      </c>
      <c r="L38" s="474"/>
      <c r="M38" s="474"/>
      <c r="N38" s="475">
        <v>85891051.719999999</v>
      </c>
      <c r="O38" s="474"/>
      <c r="P38" s="476"/>
    </row>
    <row r="39" spans="2:16" ht="28.15" customHeight="1" x14ac:dyDescent="0.2">
      <c r="B39" s="471" t="s">
        <v>387</v>
      </c>
      <c r="C39" s="472"/>
      <c r="D39" s="472"/>
      <c r="E39" s="472"/>
      <c r="F39" s="472"/>
      <c r="G39" s="208">
        <v>107160000</v>
      </c>
      <c r="H39" s="208">
        <v>-46891185.479999997</v>
      </c>
      <c r="I39" s="208">
        <v>60268814.520000003</v>
      </c>
      <c r="J39" s="208">
        <v>60268814.520000003</v>
      </c>
      <c r="K39" s="473">
        <v>52988224</v>
      </c>
      <c r="L39" s="474"/>
      <c r="M39" s="474"/>
      <c r="N39" s="475">
        <v>0</v>
      </c>
      <c r="O39" s="474"/>
      <c r="P39" s="476"/>
    </row>
    <row r="40" spans="2:16" ht="28.15" customHeight="1" x14ac:dyDescent="0.2">
      <c r="B40" s="471" t="s">
        <v>388</v>
      </c>
      <c r="C40" s="472"/>
      <c r="D40" s="472"/>
      <c r="E40" s="472"/>
      <c r="F40" s="472"/>
      <c r="G40" s="208">
        <v>2149002002</v>
      </c>
      <c r="H40" s="208">
        <v>136523274.75999999</v>
      </c>
      <c r="I40" s="208">
        <v>2285525276.7600002</v>
      </c>
      <c r="J40" s="208">
        <v>2237810929.6100001</v>
      </c>
      <c r="K40" s="473">
        <v>2237810929.6100001</v>
      </c>
      <c r="L40" s="474"/>
      <c r="M40" s="474"/>
      <c r="N40" s="475">
        <v>47714347.149999999</v>
      </c>
      <c r="O40" s="474"/>
      <c r="P40" s="476"/>
    </row>
    <row r="41" spans="2:16" ht="34.9" customHeight="1" x14ac:dyDescent="0.2">
      <c r="B41" s="493" t="s">
        <v>357</v>
      </c>
      <c r="C41" s="474"/>
      <c r="D41" s="474"/>
      <c r="E41" s="474"/>
      <c r="F41" s="474"/>
      <c r="G41" s="207">
        <v>9555837774</v>
      </c>
      <c r="H41" s="207">
        <v>3610242971.3200002</v>
      </c>
      <c r="I41" s="207">
        <v>13166080745.32</v>
      </c>
      <c r="J41" s="207">
        <v>12997561801.1</v>
      </c>
      <c r="K41" s="494">
        <v>12913711786.35</v>
      </c>
      <c r="L41" s="474"/>
      <c r="M41" s="474"/>
      <c r="N41" s="495">
        <v>168518944.22</v>
      </c>
      <c r="O41" s="474"/>
      <c r="P41" s="476"/>
    </row>
    <row r="42" spans="2:16" ht="28.15" customHeight="1" x14ac:dyDescent="0.2">
      <c r="B42" s="471" t="s">
        <v>360</v>
      </c>
      <c r="C42" s="472"/>
      <c r="D42" s="472"/>
      <c r="E42" s="472"/>
      <c r="F42" s="472"/>
      <c r="G42" s="208">
        <v>0</v>
      </c>
      <c r="H42" s="208">
        <v>760844</v>
      </c>
      <c r="I42" s="208">
        <v>760844</v>
      </c>
      <c r="J42" s="208">
        <v>760844</v>
      </c>
      <c r="K42" s="473">
        <v>0</v>
      </c>
      <c r="L42" s="474"/>
      <c r="M42" s="474"/>
      <c r="N42" s="475">
        <v>0</v>
      </c>
      <c r="O42" s="474"/>
      <c r="P42" s="476"/>
    </row>
    <row r="43" spans="2:16" ht="28.15" customHeight="1" x14ac:dyDescent="0.2">
      <c r="B43" s="471" t="s">
        <v>361</v>
      </c>
      <c r="C43" s="472"/>
      <c r="D43" s="472"/>
      <c r="E43" s="472"/>
      <c r="F43" s="472"/>
      <c r="G43" s="208">
        <v>44264751</v>
      </c>
      <c r="H43" s="208">
        <v>4699579.0199999996</v>
      </c>
      <c r="I43" s="208">
        <v>48964330.020000003</v>
      </c>
      <c r="J43" s="208">
        <v>45711668.479999997</v>
      </c>
      <c r="K43" s="473">
        <v>44620109.590000004</v>
      </c>
      <c r="L43" s="474"/>
      <c r="M43" s="474"/>
      <c r="N43" s="475">
        <v>3252661.54</v>
      </c>
      <c r="O43" s="474"/>
      <c r="P43" s="476"/>
    </row>
    <row r="44" spans="2:16" ht="28.15" customHeight="1" x14ac:dyDescent="0.2">
      <c r="B44" s="471" t="s">
        <v>362</v>
      </c>
      <c r="C44" s="472"/>
      <c r="D44" s="472"/>
      <c r="E44" s="472"/>
      <c r="F44" s="472"/>
      <c r="G44" s="208">
        <v>0</v>
      </c>
      <c r="H44" s="208">
        <v>18838098.039999999</v>
      </c>
      <c r="I44" s="208">
        <v>18838098.039999999</v>
      </c>
      <c r="J44" s="208">
        <v>18076985.469999999</v>
      </c>
      <c r="K44" s="473">
        <v>15328432</v>
      </c>
      <c r="L44" s="474"/>
      <c r="M44" s="474"/>
      <c r="N44" s="475">
        <v>761112.57</v>
      </c>
      <c r="O44" s="474"/>
      <c r="P44" s="476"/>
    </row>
    <row r="45" spans="2:16" ht="28.15" customHeight="1" x14ac:dyDescent="0.2">
      <c r="B45" s="471" t="s">
        <v>363</v>
      </c>
      <c r="C45" s="472"/>
      <c r="D45" s="472"/>
      <c r="E45" s="472"/>
      <c r="F45" s="472"/>
      <c r="G45" s="208">
        <v>0</v>
      </c>
      <c r="H45" s="208">
        <v>17463216.07</v>
      </c>
      <c r="I45" s="208">
        <v>17463216.07</v>
      </c>
      <c r="J45" s="208">
        <v>17463216.07</v>
      </c>
      <c r="K45" s="473">
        <v>17463216.07</v>
      </c>
      <c r="L45" s="474"/>
      <c r="M45" s="474"/>
      <c r="N45" s="475">
        <v>0</v>
      </c>
      <c r="O45" s="474"/>
      <c r="P45" s="476"/>
    </row>
    <row r="46" spans="2:16" ht="28.15" customHeight="1" x14ac:dyDescent="0.2">
      <c r="B46" s="487" t="s">
        <v>364</v>
      </c>
      <c r="C46" s="488"/>
      <c r="D46" s="488"/>
      <c r="E46" s="488"/>
      <c r="F46" s="488"/>
      <c r="G46" s="209">
        <v>0</v>
      </c>
      <c r="H46" s="209">
        <v>1262854.17</v>
      </c>
      <c r="I46" s="209">
        <v>1262854.17</v>
      </c>
      <c r="J46" s="209">
        <v>1165203.05</v>
      </c>
      <c r="K46" s="489">
        <v>1079737.72</v>
      </c>
      <c r="L46" s="490"/>
      <c r="M46" s="490"/>
      <c r="N46" s="491">
        <v>97651.12</v>
      </c>
      <c r="O46" s="490"/>
      <c r="P46" s="492"/>
    </row>
    <row r="47" spans="2:16" ht="28.15" customHeight="1" x14ac:dyDescent="0.2">
      <c r="B47" s="482" t="s">
        <v>365</v>
      </c>
      <c r="C47" s="483"/>
      <c r="D47" s="483"/>
      <c r="E47" s="483"/>
      <c r="F47" s="484"/>
      <c r="G47" s="208">
        <v>0</v>
      </c>
      <c r="H47" s="210">
        <v>947719.28</v>
      </c>
      <c r="I47" s="208">
        <v>947719.28</v>
      </c>
      <c r="J47" s="208">
        <v>947719.28</v>
      </c>
      <c r="K47" s="473">
        <v>947719.28</v>
      </c>
      <c r="L47" s="485"/>
      <c r="M47" s="485"/>
      <c r="N47" s="475">
        <v>0</v>
      </c>
      <c r="O47" s="485"/>
      <c r="P47" s="476"/>
    </row>
    <row r="48" spans="2:16" ht="28.15" customHeight="1" x14ac:dyDescent="0.2">
      <c r="B48" s="471" t="s">
        <v>366</v>
      </c>
      <c r="C48" s="472"/>
      <c r="D48" s="472"/>
      <c r="E48" s="472"/>
      <c r="F48" s="472"/>
      <c r="G48" s="211">
        <v>4174217520</v>
      </c>
      <c r="H48" s="208">
        <v>611532623.21000004</v>
      </c>
      <c r="I48" s="211">
        <v>4785750143.21</v>
      </c>
      <c r="J48" s="211">
        <v>4785750141.9399996</v>
      </c>
      <c r="K48" s="473">
        <v>4784920744.2200003</v>
      </c>
      <c r="L48" s="485"/>
      <c r="M48" s="486"/>
      <c r="N48" s="475">
        <v>1.27</v>
      </c>
      <c r="O48" s="485"/>
      <c r="P48" s="476"/>
    </row>
    <row r="49" spans="2:16" ht="28.15" customHeight="1" x14ac:dyDescent="0.2">
      <c r="B49" s="471" t="s">
        <v>367</v>
      </c>
      <c r="C49" s="472"/>
      <c r="D49" s="472"/>
      <c r="E49" s="472"/>
      <c r="F49" s="472"/>
      <c r="G49" s="208">
        <v>4224132</v>
      </c>
      <c r="H49" s="208">
        <v>80934182.180000007</v>
      </c>
      <c r="I49" s="208">
        <v>85158314.180000007</v>
      </c>
      <c r="J49" s="208">
        <v>80955281.920000002</v>
      </c>
      <c r="K49" s="473">
        <v>80808372.920000002</v>
      </c>
      <c r="L49" s="474"/>
      <c r="M49" s="474"/>
      <c r="N49" s="475">
        <v>4203032.26</v>
      </c>
      <c r="O49" s="474"/>
      <c r="P49" s="476"/>
    </row>
    <row r="50" spans="2:16" ht="28.15" customHeight="1" x14ac:dyDescent="0.2">
      <c r="B50" s="471" t="s">
        <v>368</v>
      </c>
      <c r="C50" s="472"/>
      <c r="D50" s="472"/>
      <c r="E50" s="472"/>
      <c r="F50" s="472"/>
      <c r="G50" s="208">
        <v>0</v>
      </c>
      <c r="H50" s="208">
        <v>30175816.890000001</v>
      </c>
      <c r="I50" s="208">
        <v>30175816.890000001</v>
      </c>
      <c r="J50" s="208">
        <v>30175816.890000001</v>
      </c>
      <c r="K50" s="473">
        <v>30131268.84</v>
      </c>
      <c r="L50" s="474"/>
      <c r="M50" s="474"/>
      <c r="N50" s="475">
        <v>0</v>
      </c>
      <c r="O50" s="474"/>
      <c r="P50" s="476"/>
    </row>
    <row r="51" spans="2:16" ht="28.15" customHeight="1" x14ac:dyDescent="0.2">
      <c r="B51" s="471" t="s">
        <v>369</v>
      </c>
      <c r="C51" s="472"/>
      <c r="D51" s="472"/>
      <c r="E51" s="472"/>
      <c r="F51" s="472"/>
      <c r="G51" s="208">
        <v>28317550</v>
      </c>
      <c r="H51" s="208">
        <v>67528267.609999999</v>
      </c>
      <c r="I51" s="208">
        <v>95845817.609999999</v>
      </c>
      <c r="J51" s="208">
        <v>95080919.870000005</v>
      </c>
      <c r="K51" s="473">
        <v>94924406.200000003</v>
      </c>
      <c r="L51" s="474"/>
      <c r="M51" s="474"/>
      <c r="N51" s="475">
        <v>764897.74</v>
      </c>
      <c r="O51" s="474"/>
      <c r="P51" s="476"/>
    </row>
    <row r="52" spans="2:16" ht="28.15" customHeight="1" x14ac:dyDescent="0.2">
      <c r="B52" s="471" t="s">
        <v>371</v>
      </c>
      <c r="C52" s="472"/>
      <c r="D52" s="472"/>
      <c r="E52" s="472"/>
      <c r="F52" s="472"/>
      <c r="G52" s="208">
        <v>0</v>
      </c>
      <c r="H52" s="208">
        <v>22700000</v>
      </c>
      <c r="I52" s="208">
        <v>22700000</v>
      </c>
      <c r="J52" s="208">
        <v>22700000</v>
      </c>
      <c r="K52" s="473">
        <v>5200000</v>
      </c>
      <c r="L52" s="474"/>
      <c r="M52" s="474"/>
      <c r="N52" s="475">
        <v>0</v>
      </c>
      <c r="O52" s="474"/>
      <c r="P52" s="476"/>
    </row>
    <row r="53" spans="2:16" ht="28.15" customHeight="1" x14ac:dyDescent="0.2">
      <c r="B53" s="471" t="s">
        <v>372</v>
      </c>
      <c r="C53" s="472"/>
      <c r="D53" s="472"/>
      <c r="E53" s="472"/>
      <c r="F53" s="472"/>
      <c r="G53" s="208">
        <v>0</v>
      </c>
      <c r="H53" s="208">
        <v>29042077.420000002</v>
      </c>
      <c r="I53" s="208">
        <v>29042077.420000002</v>
      </c>
      <c r="J53" s="208">
        <v>29042077.420000002</v>
      </c>
      <c r="K53" s="473">
        <v>29042077.420000002</v>
      </c>
      <c r="L53" s="474"/>
      <c r="M53" s="474"/>
      <c r="N53" s="475">
        <v>0</v>
      </c>
      <c r="O53" s="474"/>
      <c r="P53" s="476"/>
    </row>
    <row r="54" spans="2:16" ht="28.15" customHeight="1" x14ac:dyDescent="0.2">
      <c r="B54" s="471" t="s">
        <v>373</v>
      </c>
      <c r="C54" s="472"/>
      <c r="D54" s="472"/>
      <c r="E54" s="472"/>
      <c r="F54" s="472"/>
      <c r="G54" s="208">
        <v>0</v>
      </c>
      <c r="H54" s="208">
        <v>37948401.759999998</v>
      </c>
      <c r="I54" s="208">
        <v>37948401.759999998</v>
      </c>
      <c r="J54" s="208">
        <v>37948401.759999998</v>
      </c>
      <c r="K54" s="473">
        <v>37948401.759999998</v>
      </c>
      <c r="L54" s="474"/>
      <c r="M54" s="474"/>
      <c r="N54" s="475">
        <v>0</v>
      </c>
      <c r="O54" s="474"/>
      <c r="P54" s="476"/>
    </row>
    <row r="55" spans="2:16" ht="28.15" customHeight="1" x14ac:dyDescent="0.2">
      <c r="B55" s="471" t="s">
        <v>374</v>
      </c>
      <c r="C55" s="472"/>
      <c r="D55" s="472"/>
      <c r="E55" s="472"/>
      <c r="F55" s="472"/>
      <c r="G55" s="208">
        <v>0</v>
      </c>
      <c r="H55" s="208">
        <v>8160366.9900000002</v>
      </c>
      <c r="I55" s="208">
        <v>8160366.9900000002</v>
      </c>
      <c r="J55" s="208">
        <v>8137859.7800000003</v>
      </c>
      <c r="K55" s="473">
        <v>7942539.5999999996</v>
      </c>
      <c r="L55" s="474"/>
      <c r="M55" s="474"/>
      <c r="N55" s="475">
        <v>22507.21</v>
      </c>
      <c r="O55" s="474"/>
      <c r="P55" s="476"/>
    </row>
    <row r="56" spans="2:16" ht="28.15" customHeight="1" x14ac:dyDescent="0.2">
      <c r="B56" s="471" t="s">
        <v>375</v>
      </c>
      <c r="C56" s="472"/>
      <c r="D56" s="472"/>
      <c r="E56" s="472"/>
      <c r="F56" s="472"/>
      <c r="G56" s="208">
        <v>390716854</v>
      </c>
      <c r="H56" s="208">
        <v>676467767.62</v>
      </c>
      <c r="I56" s="208">
        <v>1067184621.62</v>
      </c>
      <c r="J56" s="208">
        <v>1037022477.26</v>
      </c>
      <c r="K56" s="473">
        <v>1009548135.25</v>
      </c>
      <c r="L56" s="474"/>
      <c r="M56" s="474"/>
      <c r="N56" s="475">
        <v>30162144.359999999</v>
      </c>
      <c r="O56" s="474"/>
      <c r="P56" s="476"/>
    </row>
    <row r="57" spans="2:16" ht="28.15" customHeight="1" x14ac:dyDescent="0.2">
      <c r="B57" s="471" t="s">
        <v>376</v>
      </c>
      <c r="C57" s="472"/>
      <c r="D57" s="472"/>
      <c r="E57" s="472"/>
      <c r="F57" s="472"/>
      <c r="G57" s="208">
        <v>0</v>
      </c>
      <c r="H57" s="208">
        <v>44682148.210000001</v>
      </c>
      <c r="I57" s="208">
        <v>44682148.210000001</v>
      </c>
      <c r="J57" s="208">
        <v>44638028.939999998</v>
      </c>
      <c r="K57" s="473">
        <v>42338534.030000001</v>
      </c>
      <c r="L57" s="474"/>
      <c r="M57" s="474"/>
      <c r="N57" s="475">
        <v>44119.27</v>
      </c>
      <c r="O57" s="474"/>
      <c r="P57" s="476"/>
    </row>
    <row r="58" spans="2:16" ht="28.15" customHeight="1" x14ac:dyDescent="0.2">
      <c r="B58" s="471" t="s">
        <v>377</v>
      </c>
      <c r="C58" s="472"/>
      <c r="D58" s="472"/>
      <c r="E58" s="472"/>
      <c r="F58" s="472"/>
      <c r="G58" s="208">
        <v>0</v>
      </c>
      <c r="H58" s="208">
        <v>5220530.1500000004</v>
      </c>
      <c r="I58" s="208">
        <v>5220530.1500000004</v>
      </c>
      <c r="J58" s="208">
        <v>5101174.49</v>
      </c>
      <c r="K58" s="473">
        <v>5101174.49</v>
      </c>
      <c r="L58" s="474"/>
      <c r="M58" s="474"/>
      <c r="N58" s="475">
        <v>119355.66</v>
      </c>
      <c r="O58" s="474"/>
      <c r="P58" s="476"/>
    </row>
    <row r="59" spans="2:16" ht="28.15" customHeight="1" x14ac:dyDescent="0.2">
      <c r="B59" s="471" t="s">
        <v>378</v>
      </c>
      <c r="C59" s="472"/>
      <c r="D59" s="472"/>
      <c r="E59" s="472"/>
      <c r="F59" s="472"/>
      <c r="G59" s="208">
        <v>56063520</v>
      </c>
      <c r="H59" s="208">
        <v>85545413.900000006</v>
      </c>
      <c r="I59" s="208">
        <v>141608933.90000001</v>
      </c>
      <c r="J59" s="208">
        <v>129935052.39</v>
      </c>
      <c r="K59" s="473">
        <v>122869594.54000001</v>
      </c>
      <c r="L59" s="474"/>
      <c r="M59" s="474"/>
      <c r="N59" s="475">
        <v>11673881.51</v>
      </c>
      <c r="O59" s="474"/>
      <c r="P59" s="476"/>
    </row>
    <row r="60" spans="2:16" ht="28.15" customHeight="1" x14ac:dyDescent="0.2">
      <c r="B60" s="471" t="s">
        <v>379</v>
      </c>
      <c r="C60" s="472"/>
      <c r="D60" s="472"/>
      <c r="E60" s="472"/>
      <c r="F60" s="472"/>
      <c r="G60" s="208">
        <v>0</v>
      </c>
      <c r="H60" s="208">
        <v>11972938.199999999</v>
      </c>
      <c r="I60" s="208">
        <v>11972938.199999999</v>
      </c>
      <c r="J60" s="208">
        <v>11972938.199999999</v>
      </c>
      <c r="K60" s="473">
        <v>11972938.199999999</v>
      </c>
      <c r="L60" s="474"/>
      <c r="M60" s="474"/>
      <c r="N60" s="475">
        <v>0</v>
      </c>
      <c r="O60" s="474"/>
      <c r="P60" s="476"/>
    </row>
    <row r="61" spans="2:16" ht="28.15" customHeight="1" x14ac:dyDescent="0.2">
      <c r="B61" s="471" t="s">
        <v>380</v>
      </c>
      <c r="C61" s="472"/>
      <c r="D61" s="472"/>
      <c r="E61" s="472"/>
      <c r="F61" s="472"/>
      <c r="G61" s="208">
        <v>0</v>
      </c>
      <c r="H61" s="208">
        <v>106669.69</v>
      </c>
      <c r="I61" s="208">
        <v>106669.69</v>
      </c>
      <c r="J61" s="208">
        <v>105669.67</v>
      </c>
      <c r="K61" s="473">
        <v>105669.67</v>
      </c>
      <c r="L61" s="474"/>
      <c r="M61" s="474"/>
      <c r="N61" s="475">
        <v>1000.02</v>
      </c>
      <c r="O61" s="474"/>
      <c r="P61" s="476"/>
    </row>
    <row r="62" spans="2:16" ht="28.15" customHeight="1" x14ac:dyDescent="0.2">
      <c r="B62" s="471" t="s">
        <v>381</v>
      </c>
      <c r="C62" s="472"/>
      <c r="D62" s="472"/>
      <c r="E62" s="472"/>
      <c r="F62" s="472"/>
      <c r="G62" s="208">
        <v>30251082</v>
      </c>
      <c r="H62" s="208">
        <v>77971165.280000001</v>
      </c>
      <c r="I62" s="208">
        <v>108222247.28</v>
      </c>
      <c r="J62" s="208">
        <v>96595783.620000005</v>
      </c>
      <c r="K62" s="473">
        <v>94302059.849999994</v>
      </c>
      <c r="L62" s="474"/>
      <c r="M62" s="474"/>
      <c r="N62" s="475">
        <v>11626463.66</v>
      </c>
      <c r="O62" s="474"/>
      <c r="P62" s="476"/>
    </row>
    <row r="63" spans="2:16" ht="28.15" customHeight="1" x14ac:dyDescent="0.2">
      <c r="B63" s="471" t="s">
        <v>382</v>
      </c>
      <c r="C63" s="472"/>
      <c r="D63" s="472"/>
      <c r="E63" s="472"/>
      <c r="F63" s="472"/>
      <c r="G63" s="208">
        <v>0</v>
      </c>
      <c r="H63" s="208">
        <v>134661374.5</v>
      </c>
      <c r="I63" s="208">
        <v>134661374.5</v>
      </c>
      <c r="J63" s="208">
        <v>134634719.90000001</v>
      </c>
      <c r="K63" s="473">
        <v>134634719.90000001</v>
      </c>
      <c r="L63" s="474"/>
      <c r="M63" s="474"/>
      <c r="N63" s="475">
        <v>26654.6</v>
      </c>
      <c r="O63" s="474"/>
      <c r="P63" s="476"/>
    </row>
    <row r="64" spans="2:16" ht="28.15" customHeight="1" x14ac:dyDescent="0.2">
      <c r="B64" s="471" t="s">
        <v>383</v>
      </c>
      <c r="C64" s="472"/>
      <c r="D64" s="472"/>
      <c r="E64" s="472"/>
      <c r="F64" s="472"/>
      <c r="G64" s="208">
        <v>0</v>
      </c>
      <c r="H64" s="208">
        <v>1963289.76</v>
      </c>
      <c r="I64" s="208">
        <v>1963289.76</v>
      </c>
      <c r="J64" s="208">
        <v>1963289.76</v>
      </c>
      <c r="K64" s="473">
        <v>1963289.76</v>
      </c>
      <c r="L64" s="474"/>
      <c r="M64" s="474"/>
      <c r="N64" s="475">
        <v>0</v>
      </c>
      <c r="O64" s="474"/>
      <c r="P64" s="476"/>
    </row>
    <row r="65" spans="2:16" ht="28.15" customHeight="1" x14ac:dyDescent="0.2">
      <c r="B65" s="471" t="s">
        <v>384</v>
      </c>
      <c r="C65" s="472"/>
      <c r="D65" s="472"/>
      <c r="E65" s="472"/>
      <c r="F65" s="472"/>
      <c r="G65" s="208">
        <v>0</v>
      </c>
      <c r="H65" s="208">
        <v>43823711.5</v>
      </c>
      <c r="I65" s="208">
        <v>43823711.5</v>
      </c>
      <c r="J65" s="208">
        <v>34640830.490000002</v>
      </c>
      <c r="K65" s="473">
        <v>28665094.350000001</v>
      </c>
      <c r="L65" s="474"/>
      <c r="M65" s="474"/>
      <c r="N65" s="475">
        <v>9182881.0099999998</v>
      </c>
      <c r="O65" s="474"/>
      <c r="P65" s="476"/>
    </row>
    <row r="66" spans="2:16" ht="28.15" customHeight="1" x14ac:dyDescent="0.2">
      <c r="B66" s="471" t="s">
        <v>385</v>
      </c>
      <c r="C66" s="472"/>
      <c r="D66" s="472"/>
      <c r="E66" s="472"/>
      <c r="F66" s="472"/>
      <c r="G66" s="208">
        <v>0</v>
      </c>
      <c r="H66" s="208">
        <v>54749861.68</v>
      </c>
      <c r="I66" s="208">
        <v>54749861.68</v>
      </c>
      <c r="J66" s="208">
        <v>54749861.68</v>
      </c>
      <c r="K66" s="473">
        <v>54749861.68</v>
      </c>
      <c r="L66" s="474"/>
      <c r="M66" s="474"/>
      <c r="N66" s="475">
        <v>0</v>
      </c>
      <c r="O66" s="474"/>
      <c r="P66" s="476"/>
    </row>
    <row r="67" spans="2:16" ht="28.15" customHeight="1" x14ac:dyDescent="0.2">
      <c r="B67" s="471" t="s">
        <v>386</v>
      </c>
      <c r="C67" s="472"/>
      <c r="D67" s="472"/>
      <c r="E67" s="472"/>
      <c r="F67" s="472"/>
      <c r="G67" s="208">
        <v>3626060964</v>
      </c>
      <c r="H67" s="208">
        <v>1230890566.77</v>
      </c>
      <c r="I67" s="208">
        <v>4856951530.7700005</v>
      </c>
      <c r="J67" s="208">
        <v>4778231484.6099997</v>
      </c>
      <c r="K67" s="473">
        <v>4765849276.6300001</v>
      </c>
      <c r="L67" s="474"/>
      <c r="M67" s="474"/>
      <c r="N67" s="475">
        <v>78720046.159999996</v>
      </c>
      <c r="O67" s="474"/>
      <c r="P67" s="476"/>
    </row>
    <row r="68" spans="2:16" ht="28.15" customHeight="1" x14ac:dyDescent="0.2">
      <c r="B68" s="471" t="s">
        <v>387</v>
      </c>
      <c r="C68" s="472"/>
      <c r="D68" s="472"/>
      <c r="E68" s="472"/>
      <c r="F68" s="472"/>
      <c r="G68" s="208">
        <v>0</v>
      </c>
      <c r="H68" s="208">
        <v>71290599.959999993</v>
      </c>
      <c r="I68" s="208">
        <v>71290599.959999993</v>
      </c>
      <c r="J68" s="208">
        <v>71290599.959999993</v>
      </c>
      <c r="K68" s="473">
        <v>71290599.959999993</v>
      </c>
      <c r="L68" s="474"/>
      <c r="M68" s="474"/>
      <c r="N68" s="475">
        <v>0</v>
      </c>
      <c r="O68" s="474"/>
      <c r="P68" s="476"/>
    </row>
    <row r="69" spans="2:16" ht="28.15" customHeight="1" x14ac:dyDescent="0.2">
      <c r="B69" s="471" t="s">
        <v>388</v>
      </c>
      <c r="C69" s="472"/>
      <c r="D69" s="472"/>
      <c r="E69" s="472"/>
      <c r="F69" s="472"/>
      <c r="G69" s="208">
        <v>1201721401</v>
      </c>
      <c r="H69" s="208">
        <v>238902887.46000001</v>
      </c>
      <c r="I69" s="208">
        <v>1440624288.46</v>
      </c>
      <c r="J69" s="208">
        <v>1422763754.2</v>
      </c>
      <c r="K69" s="473">
        <v>1419963812.4200001</v>
      </c>
      <c r="L69" s="474"/>
      <c r="M69" s="474"/>
      <c r="N69" s="475">
        <v>17860534.260000002</v>
      </c>
      <c r="O69" s="474"/>
      <c r="P69" s="476"/>
    </row>
    <row r="70" spans="2:16" ht="28.15" customHeight="1" x14ac:dyDescent="0.2">
      <c r="B70" s="477" t="s">
        <v>389</v>
      </c>
      <c r="C70" s="478"/>
      <c r="D70" s="478"/>
      <c r="E70" s="478"/>
      <c r="F70" s="478"/>
      <c r="G70" s="212">
        <v>19277532100</v>
      </c>
      <c r="H70" s="212">
        <v>4272693927.77</v>
      </c>
      <c r="I70" s="212">
        <v>23550226027.77</v>
      </c>
      <c r="J70" s="212">
        <v>22862079320.360001</v>
      </c>
      <c r="K70" s="479">
        <v>22465956408.02</v>
      </c>
      <c r="L70" s="478"/>
      <c r="M70" s="478"/>
      <c r="N70" s="480">
        <v>688146707.40999997</v>
      </c>
      <c r="O70" s="478"/>
      <c r="P70" s="481"/>
    </row>
    <row r="71" spans="2:16" ht="409.6" hidden="1" customHeight="1" x14ac:dyDescent="0.2"/>
    <row r="72" spans="2:16" ht="3" customHeight="1" x14ac:dyDescent="0.2"/>
  </sheetData>
  <mergeCells count="188">
    <mergeCell ref="D2:D4"/>
    <mergeCell ref="E3:M5"/>
    <mergeCell ref="B9:F9"/>
    <mergeCell ref="G9:M9"/>
    <mergeCell ref="N9:P9"/>
    <mergeCell ref="B10:F10"/>
    <mergeCell ref="K10:M10"/>
    <mergeCell ref="N10:P10"/>
    <mergeCell ref="B13:F13"/>
    <mergeCell ref="K13:M13"/>
    <mergeCell ref="N13:P13"/>
    <mergeCell ref="B14:F14"/>
    <mergeCell ref="K14:M14"/>
    <mergeCell ref="N14:P14"/>
    <mergeCell ref="B11:F11"/>
    <mergeCell ref="K11:M11"/>
    <mergeCell ref="N11:P11"/>
    <mergeCell ref="B12:F12"/>
    <mergeCell ref="K12:M12"/>
    <mergeCell ref="N12:P12"/>
    <mergeCell ref="B17:F17"/>
    <mergeCell ref="K17:M17"/>
    <mergeCell ref="N17:P17"/>
    <mergeCell ref="B18:F18"/>
    <mergeCell ref="K18:M18"/>
    <mergeCell ref="N18:P18"/>
    <mergeCell ref="B15:F15"/>
    <mergeCell ref="K15:M15"/>
    <mergeCell ref="N15:P15"/>
    <mergeCell ref="B16:F16"/>
    <mergeCell ref="K16:M16"/>
    <mergeCell ref="N16:P16"/>
    <mergeCell ref="B21:F21"/>
    <mergeCell ref="K21:M21"/>
    <mergeCell ref="N21:P21"/>
    <mergeCell ref="B22:F22"/>
    <mergeCell ref="K22:M22"/>
    <mergeCell ref="N22:P22"/>
    <mergeCell ref="B19:F19"/>
    <mergeCell ref="K19:M19"/>
    <mergeCell ref="N19:P19"/>
    <mergeCell ref="B20:F20"/>
    <mergeCell ref="K20:M20"/>
    <mergeCell ref="N20:P20"/>
    <mergeCell ref="B25:F25"/>
    <mergeCell ref="K25:M25"/>
    <mergeCell ref="N25:P25"/>
    <mergeCell ref="B26:F26"/>
    <mergeCell ref="K26:M26"/>
    <mergeCell ref="N26:P26"/>
    <mergeCell ref="B23:F23"/>
    <mergeCell ref="K23:M23"/>
    <mergeCell ref="N23:P23"/>
    <mergeCell ref="B24:F24"/>
    <mergeCell ref="K24:M24"/>
    <mergeCell ref="N24:P24"/>
    <mergeCell ref="B29:F29"/>
    <mergeCell ref="K29:M29"/>
    <mergeCell ref="N29:P29"/>
    <mergeCell ref="B30:F30"/>
    <mergeCell ref="K30:M30"/>
    <mergeCell ref="N30:P30"/>
    <mergeCell ref="B27:F27"/>
    <mergeCell ref="K27:M27"/>
    <mergeCell ref="N27:P27"/>
    <mergeCell ref="B28:F28"/>
    <mergeCell ref="K28:M28"/>
    <mergeCell ref="N28:P28"/>
    <mergeCell ref="B33:F33"/>
    <mergeCell ref="K33:M33"/>
    <mergeCell ref="N33:P33"/>
    <mergeCell ref="B34:F34"/>
    <mergeCell ref="K34:M34"/>
    <mergeCell ref="N34:P34"/>
    <mergeCell ref="B31:F31"/>
    <mergeCell ref="K31:M31"/>
    <mergeCell ref="N31:P31"/>
    <mergeCell ref="B32:F32"/>
    <mergeCell ref="K32:M32"/>
    <mergeCell ref="N32:P32"/>
    <mergeCell ref="B37:F37"/>
    <mergeCell ref="K37:M37"/>
    <mergeCell ref="N37:P37"/>
    <mergeCell ref="B38:F38"/>
    <mergeCell ref="K38:M38"/>
    <mergeCell ref="N38:P38"/>
    <mergeCell ref="B35:F35"/>
    <mergeCell ref="K35:M35"/>
    <mergeCell ref="N35:P35"/>
    <mergeCell ref="B36:F36"/>
    <mergeCell ref="K36:M36"/>
    <mergeCell ref="N36:P36"/>
    <mergeCell ref="B41:F41"/>
    <mergeCell ref="K41:M41"/>
    <mergeCell ref="N41:P41"/>
    <mergeCell ref="B42:F42"/>
    <mergeCell ref="K42:M42"/>
    <mergeCell ref="N42:P42"/>
    <mergeCell ref="B39:F39"/>
    <mergeCell ref="K39:M39"/>
    <mergeCell ref="N39:P39"/>
    <mergeCell ref="B40:F40"/>
    <mergeCell ref="K40:M40"/>
    <mergeCell ref="N40:P40"/>
    <mergeCell ref="B45:F45"/>
    <mergeCell ref="K45:M45"/>
    <mergeCell ref="N45:P45"/>
    <mergeCell ref="B46:F46"/>
    <mergeCell ref="K46:M46"/>
    <mergeCell ref="N46:P46"/>
    <mergeCell ref="B43:F43"/>
    <mergeCell ref="K43:M43"/>
    <mergeCell ref="N43:P43"/>
    <mergeCell ref="B44:F44"/>
    <mergeCell ref="K44:M44"/>
    <mergeCell ref="N44:P44"/>
    <mergeCell ref="B49:F49"/>
    <mergeCell ref="K49:M49"/>
    <mergeCell ref="N49:P49"/>
    <mergeCell ref="B50:F50"/>
    <mergeCell ref="K50:M50"/>
    <mergeCell ref="N50:P50"/>
    <mergeCell ref="B47:F47"/>
    <mergeCell ref="K47:M47"/>
    <mergeCell ref="N47:P47"/>
    <mergeCell ref="B48:F48"/>
    <mergeCell ref="K48:M48"/>
    <mergeCell ref="N48:P48"/>
    <mergeCell ref="B53:F53"/>
    <mergeCell ref="K53:M53"/>
    <mergeCell ref="N53:P53"/>
    <mergeCell ref="B54:F54"/>
    <mergeCell ref="K54:M54"/>
    <mergeCell ref="N54:P54"/>
    <mergeCell ref="B51:F51"/>
    <mergeCell ref="K51:M51"/>
    <mergeCell ref="N51:P51"/>
    <mergeCell ref="B52:F52"/>
    <mergeCell ref="K52:M52"/>
    <mergeCell ref="N52:P52"/>
    <mergeCell ref="B57:F57"/>
    <mergeCell ref="K57:M57"/>
    <mergeCell ref="N57:P57"/>
    <mergeCell ref="B58:F58"/>
    <mergeCell ref="K58:M58"/>
    <mergeCell ref="N58:P58"/>
    <mergeCell ref="B55:F55"/>
    <mergeCell ref="K55:M55"/>
    <mergeCell ref="N55:P55"/>
    <mergeCell ref="B56:F56"/>
    <mergeCell ref="K56:M56"/>
    <mergeCell ref="N56:P56"/>
    <mergeCell ref="B61:F61"/>
    <mergeCell ref="K61:M61"/>
    <mergeCell ref="N61:P61"/>
    <mergeCell ref="B62:F62"/>
    <mergeCell ref="K62:M62"/>
    <mergeCell ref="N62:P62"/>
    <mergeCell ref="B59:F59"/>
    <mergeCell ref="K59:M59"/>
    <mergeCell ref="N59:P59"/>
    <mergeCell ref="B60:F60"/>
    <mergeCell ref="K60:M60"/>
    <mergeCell ref="N60:P60"/>
    <mergeCell ref="B65:F65"/>
    <mergeCell ref="K65:M65"/>
    <mergeCell ref="N65:P65"/>
    <mergeCell ref="B66:F66"/>
    <mergeCell ref="K66:M66"/>
    <mergeCell ref="N66:P66"/>
    <mergeCell ref="B63:F63"/>
    <mergeCell ref="K63:M63"/>
    <mergeCell ref="N63:P63"/>
    <mergeCell ref="B64:F64"/>
    <mergeCell ref="K64:M64"/>
    <mergeCell ref="N64:P64"/>
    <mergeCell ref="B69:F69"/>
    <mergeCell ref="K69:M69"/>
    <mergeCell ref="N69:P69"/>
    <mergeCell ref="B70:F70"/>
    <mergeCell ref="K70:M70"/>
    <mergeCell ref="N70:P70"/>
    <mergeCell ref="B67:F67"/>
    <mergeCell ref="K67:M67"/>
    <mergeCell ref="N67:P67"/>
    <mergeCell ref="B68:F68"/>
    <mergeCell ref="K68:M68"/>
    <mergeCell ref="N68:P68"/>
  </mergeCells>
  <pageMargins left="0.39370078740157483" right="0.39370078740157483" top="0.51181102362204722" bottom="0.51181102362204722" header="0.19685039370078741" footer="0.19685039370078741"/>
  <pageSetup scale="6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Informe Analitico junto</vt:lpstr>
      <vt:lpstr>F1</vt:lpstr>
      <vt:lpstr>F2</vt:lpstr>
      <vt:lpstr>Informe Analitico de la Deuda C</vt:lpstr>
      <vt:lpstr>F3</vt:lpstr>
      <vt:lpstr>F4</vt:lpstr>
      <vt:lpstr>F5</vt:lpstr>
      <vt:lpstr>F6a</vt:lpstr>
      <vt:lpstr>F6b</vt:lpstr>
      <vt:lpstr>F6c</vt:lpstr>
      <vt:lpstr>F6d</vt:lpstr>
      <vt:lpstr>'F6a'!Área_de_impresión</vt:lpstr>
      <vt:lpstr>'F6b'!Área_de_impresión</vt:lpstr>
      <vt:lpstr>'F6c'!Área_de_impresión</vt:lpstr>
      <vt:lpstr>'F6d'!Área_de_impresión</vt:lpstr>
      <vt:lpstr>'F1'!Títulos_a_imprimir</vt:lpstr>
      <vt:lpstr>'F2'!Títulos_a_imprimir</vt:lpstr>
      <vt:lpstr>'F5'!Títulos_a_imprimir</vt:lpstr>
      <vt:lpstr>'F6a'!Títulos_a_imprimir</vt:lpstr>
      <vt:lpstr>'F6b'!Títulos_a_imprimir</vt:lpstr>
      <vt:lpstr>'F6c'!Títulos_a_imprimir</vt:lpstr>
      <vt:lpstr>'Informe Analitico de la Deuda C'!Títulos_a_imprimir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Soporte_Finanzas</dc:creator>
  <cp:lastModifiedBy>Eduardo del Jesus Puga Antonio</cp:lastModifiedBy>
  <cp:lastPrinted>2018-01-26T19:10:12Z</cp:lastPrinted>
  <dcterms:created xsi:type="dcterms:W3CDTF">2016-10-19T14:49:24Z</dcterms:created>
  <dcterms:modified xsi:type="dcterms:W3CDTF">2018-02-07T20:43:34Z</dcterms:modified>
</cp:coreProperties>
</file>