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EduardodelJesusPugaA\Documents\Dirección de Contabilidad\3. Formatos LDF\2017 3er Trimestre\"/>
    </mc:Choice>
  </mc:AlternateContent>
  <bookViews>
    <workbookView xWindow="0" yWindow="0" windowWidth="20490" windowHeight="6720"/>
  </bookViews>
  <sheets>
    <sheet name="F1" sheetId="4" r:id="rId1"/>
    <sheet name="F2" sheetId="2" r:id="rId2"/>
    <sheet name="F3" sheetId="3" r:id="rId3"/>
    <sheet name="F4" sheetId="1" r:id="rId4"/>
    <sheet name="F5" sheetId="5" r:id="rId5"/>
    <sheet name="F6 A" sheetId="6" r:id="rId6"/>
    <sheet name="F6 B" sheetId="7" r:id="rId7"/>
    <sheet name="F6 C" sheetId="8" r:id="rId8"/>
    <sheet name="F6 D" sheetId="9" r:id="rId9"/>
  </sheets>
  <externalReferences>
    <externalReference r:id="rId10"/>
  </externalReferences>
  <definedNames>
    <definedName name="_xlnm.Print_Area" localSheetId="5">'F6 A'!$A$1:$Q$198</definedName>
    <definedName name="_xlnm.Print_Area" localSheetId="6">'F6 B'!$A$1:$P$132</definedName>
    <definedName name="_xlnm.Print_Area" localSheetId="7">'F6 C'!$A$1:$Q$99</definedName>
    <definedName name="_xlnm.Print_Area" localSheetId="8">'F6 D'!$A$2:$K$91</definedName>
    <definedName name="_xlnm.Database">'F6 D'!#REF!</definedName>
    <definedName name="_xlnm.Print_Titles" localSheetId="3">'F4'!$1:$9</definedName>
    <definedName name="_xlnm.Print_Titles" localSheetId="5">'F6 A'!$2:$9</definedName>
    <definedName name="_xlnm.Print_Titles" localSheetId="6">'F6 B'!$1:$10</definedName>
    <definedName name="_xlnm.Print_Titles" localSheetId="7">'F6 C'!$1:$11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9" l="1"/>
  <c r="H61" i="9"/>
  <c r="F61" i="9"/>
  <c r="E61" i="9"/>
  <c r="J41" i="9"/>
  <c r="J61" i="9" s="1"/>
  <c r="I41" i="9"/>
  <c r="H41" i="9"/>
  <c r="G41" i="9"/>
  <c r="G61" i="9" s="1"/>
  <c r="I25" i="9"/>
  <c r="H25" i="9"/>
  <c r="E25" i="9"/>
  <c r="F85" i="4" l="1"/>
  <c r="E85" i="4"/>
  <c r="F79" i="4"/>
  <c r="E79" i="4"/>
  <c r="F78" i="4"/>
  <c r="E78" i="4"/>
  <c r="F73" i="4"/>
  <c r="F89" i="4" s="1"/>
  <c r="E73" i="4"/>
  <c r="E89" i="4" s="1"/>
  <c r="C70" i="4"/>
  <c r="B70" i="4"/>
  <c r="F67" i="4"/>
  <c r="E67" i="4"/>
  <c r="F47" i="4"/>
  <c r="E47" i="4"/>
  <c r="C47" i="4"/>
  <c r="B47" i="4"/>
  <c r="C43" i="4"/>
  <c r="B43" i="4"/>
  <c r="F42" i="4"/>
  <c r="E42" i="4"/>
  <c r="F34" i="4"/>
  <c r="E34" i="4"/>
  <c r="C34" i="4"/>
  <c r="B34" i="4"/>
  <c r="F29" i="4"/>
  <c r="E29" i="4"/>
  <c r="C27" i="4"/>
  <c r="B27" i="4"/>
  <c r="F25" i="4"/>
  <c r="E25" i="4"/>
  <c r="F20" i="4"/>
  <c r="E20" i="4"/>
  <c r="C18" i="4"/>
  <c r="B18" i="4"/>
  <c r="F9" i="4"/>
  <c r="F53" i="4" s="1"/>
  <c r="F69" i="4" s="1"/>
  <c r="F91" i="4" s="1"/>
  <c r="E9" i="4"/>
  <c r="E53" i="4" s="1"/>
  <c r="E69" i="4" s="1"/>
  <c r="E91" i="4" s="1"/>
  <c r="C9" i="4"/>
  <c r="C53" i="4" s="1"/>
  <c r="C72" i="4" s="1"/>
  <c r="B9" i="4"/>
  <c r="B53" i="4" s="1"/>
  <c r="B72" i="4" s="1"/>
  <c r="G25" i="2" l="1"/>
  <c r="G21" i="2"/>
  <c r="G20" i="2"/>
  <c r="G19" i="2"/>
  <c r="G17" i="2" s="1"/>
  <c r="G16" i="2" s="1"/>
  <c r="G10" i="2" s="1"/>
  <c r="G28" i="2" s="1"/>
  <c r="G18" i="2"/>
  <c r="H17" i="2"/>
  <c r="H16" i="2" s="1"/>
  <c r="H10" i="2" s="1"/>
  <c r="H28" i="2" s="1"/>
  <c r="E17" i="2"/>
  <c r="E16" i="2" s="1"/>
  <c r="E10" i="2" s="1"/>
  <c r="E28" i="2" s="1"/>
  <c r="D17" i="2"/>
  <c r="C17" i="2"/>
  <c r="C16" i="2" s="1"/>
  <c r="C10" i="2" s="1"/>
  <c r="C28" i="2" s="1"/>
  <c r="D16" i="2"/>
  <c r="D10" i="2" s="1"/>
  <c r="D28" i="2" s="1"/>
  <c r="E82" i="1" l="1"/>
  <c r="D82" i="1"/>
  <c r="D80" i="1"/>
  <c r="E78" i="1"/>
  <c r="D78" i="1"/>
  <c r="C78" i="1"/>
  <c r="E77" i="1"/>
  <c r="D77" i="1"/>
  <c r="D76" i="1" s="1"/>
  <c r="C77" i="1"/>
  <c r="E76" i="1"/>
  <c r="C76" i="1"/>
  <c r="E74" i="1"/>
  <c r="D74" i="1"/>
  <c r="C74" i="1"/>
  <c r="E64" i="1"/>
  <c r="D64" i="1"/>
  <c r="E60" i="1"/>
  <c r="D60" i="1"/>
  <c r="C60" i="1"/>
  <c r="E59" i="1"/>
  <c r="E58" i="1" s="1"/>
  <c r="D59" i="1"/>
  <c r="C59" i="1"/>
  <c r="C58" i="1" s="1"/>
  <c r="D58" i="1"/>
  <c r="E56" i="1"/>
  <c r="D56" i="1"/>
  <c r="C56" i="1"/>
  <c r="E46" i="1"/>
  <c r="D46" i="1"/>
  <c r="C46" i="1"/>
  <c r="E43" i="1"/>
  <c r="E50" i="1" s="1"/>
  <c r="E14" i="1" s="1"/>
  <c r="E11" i="1" s="1"/>
  <c r="D43" i="1"/>
  <c r="D50" i="1" s="1"/>
  <c r="D14" i="1" s="1"/>
  <c r="D11" i="1" s="1"/>
  <c r="C43" i="1"/>
  <c r="C50" i="1" s="1"/>
  <c r="C14" i="1" s="1"/>
  <c r="C11" i="1" s="1"/>
  <c r="E34" i="1"/>
  <c r="D34" i="1"/>
  <c r="D33" i="1" s="1"/>
  <c r="C34" i="1"/>
  <c r="E33" i="1"/>
  <c r="C33" i="1"/>
  <c r="E20" i="1"/>
  <c r="D20" i="1"/>
  <c r="E18" i="1"/>
  <c r="E80" i="1" s="1"/>
  <c r="D18" i="1"/>
  <c r="C18" i="1"/>
  <c r="C80" i="1" s="1"/>
  <c r="E17" i="1"/>
  <c r="E16" i="1" s="1"/>
  <c r="D17" i="1"/>
  <c r="D62" i="1" s="1"/>
  <c r="C17" i="1"/>
  <c r="C16" i="1" s="1"/>
  <c r="D16" i="1"/>
  <c r="E24" i="1" l="1"/>
  <c r="E26" i="1" s="1"/>
  <c r="E28" i="1" s="1"/>
  <c r="E37" i="1" s="1"/>
  <c r="E84" i="1"/>
  <c r="E86" i="1" s="1"/>
  <c r="C24" i="1"/>
  <c r="C26" i="1" s="1"/>
  <c r="C28" i="1" s="1"/>
  <c r="C37" i="1" s="1"/>
  <c r="D24" i="1"/>
  <c r="D26" i="1" s="1"/>
  <c r="D28" i="1" s="1"/>
  <c r="D37" i="1" s="1"/>
  <c r="D66" i="1"/>
  <c r="D68" i="1" s="1"/>
  <c r="D84" i="1"/>
  <c r="D86" i="1" s="1"/>
  <c r="C84" i="1"/>
  <c r="C86" i="1" s="1"/>
  <c r="C62" i="1"/>
  <c r="C66" i="1" s="1"/>
  <c r="C68" i="1" s="1"/>
  <c r="E62" i="1"/>
  <c r="E66" i="1" s="1"/>
  <c r="E68" i="1" s="1"/>
</calcChain>
</file>

<file path=xl/sharedStrings.xml><?xml version="1.0" encoding="utf-8"?>
<sst xmlns="http://schemas.openxmlformats.org/spreadsheetml/2006/main" count="724" uniqueCount="491">
  <si>
    <t>PODER EJECUTIVO DEL GOBIERNO DEL ESTADO DE CAMPECHE</t>
  </si>
  <si>
    <t>Formato 4 -Balance Presupuestario - LDF</t>
  </si>
  <si>
    <t xml:space="preserve">Del 1 de enero al 30 de septiembre de 2017 </t>
  </si>
  <si>
    <t>(PESOS)</t>
  </si>
  <si>
    <t xml:space="preserve">Concepto </t>
  </si>
  <si>
    <t>Estimado/</t>
  </si>
  <si>
    <t>Devengado</t>
  </si>
  <si>
    <t>Recaudado/</t>
  </si>
  <si>
    <t xml:space="preserve">Aprobado 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</si>
  <si>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</si>
  <si>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</si>
  <si>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</si>
  <si>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</si>
  <si>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</si>
  <si>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</si>
  <si>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</si>
  <si>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</si>
  <si>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</si>
  <si>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</si>
  <si>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</si>
  <si>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</si>
  <si>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</si>
  <si>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</si>
  <si>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</si>
  <si>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</si>
  <si>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</si>
  <si>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</si>
  <si>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</si>
  <si>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</si>
  <si>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</si>
  <si>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</si>
  <si>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</si>
  <si>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</si>
  <si>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</si>
  <si>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</si>
  <si>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</si>
  <si>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</si>
  <si>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</si>
  <si>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</si>
  <si>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</si>
  <si>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</si>
  <si>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</si>
  <si>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</si>
  <si>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</si>
  <si>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</si>
  <si>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</si>
  <si>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GOBIERNO DEL ESTADO DE CAMPECHE</t>
  </si>
  <si>
    <t>Formato 2 -Informe Analítico de la Deuda Pública y Otros Pasivos -LDF</t>
  </si>
  <si>
    <t>Del 1 de enero al 30 de septiembre de 2017</t>
  </si>
  <si>
    <t>Denominación de la Deuda Pública y Otros Pasivos ( c )</t>
  </si>
  <si>
    <t>Saldo al 31 de diciembre de 2016 (d)</t>
  </si>
  <si>
    <t xml:space="preserve">Disposiciones del Periodo (e) </t>
  </si>
  <si>
    <t>Amortizaciones del Período (f)</t>
  </si>
  <si>
    <t>Revaluaciones, Reclasificaciones y otros ajustes (g)</t>
  </si>
  <si>
    <t>Saldo Final del Período (h)  h=d+e-f+g</t>
  </si>
  <si>
    <t>Pago de intereses del Período (i)</t>
  </si>
  <si>
    <t>Pago de comisiones y demás costos asociados durante el Periodo (j)</t>
  </si>
  <si>
    <t xml:space="preserve">1.- Deuda Pública (1=A+B)  </t>
  </si>
  <si>
    <t>A. Corto Plazo (A=a1+a2+a3)</t>
  </si>
  <si>
    <t xml:space="preserve">   a1) Instituciones de Crédito</t>
  </si>
  <si>
    <t xml:space="preserve">  a2) Títulos y Valores</t>
  </si>
  <si>
    <t xml:space="preserve">  a3) Arrendamientos Financieros</t>
  </si>
  <si>
    <t xml:space="preserve">  B. Largo Plazo (B=b1+b2+b3)</t>
  </si>
  <si>
    <t>b1) Instituciones de Crédito</t>
  </si>
  <si>
    <t>BANAMEX, S. A.</t>
  </si>
  <si>
    <t>SANTANDER, S. A.</t>
  </si>
  <si>
    <t>b2) Títulos y Valores</t>
  </si>
  <si>
    <t>b3) Arrendamientos Financieros</t>
  </si>
  <si>
    <t>2.- Otros Pasivos</t>
  </si>
  <si>
    <t>3.- Total de la Deuda Pública y Otros Pásivos (3=1+2)</t>
  </si>
  <si>
    <t>4.- Deuda Contingente ¹ (informativo)</t>
  </si>
  <si>
    <t xml:space="preserve">   A. Deuda Contingente 1</t>
  </si>
  <si>
    <t xml:space="preserve">   B. Deuda Contingente 2</t>
  </si>
  <si>
    <t xml:space="preserve">   C. Deuda Contingente XX</t>
  </si>
  <si>
    <t>5.- Valor de Instrumentos Bono Cupón Cero ² (infomativo)</t>
  </si>
  <si>
    <r>
      <t xml:space="preserve">A. Instrumento Bono Cupón Cero FONREC </t>
    </r>
    <r>
      <rPr>
        <vertAlign val="superscript"/>
        <sz val="8"/>
        <color theme="1"/>
        <rFont val="Arial"/>
        <family val="2"/>
      </rPr>
      <t>2</t>
    </r>
  </si>
  <si>
    <r>
      <t xml:space="preserve">B. Instrumento Bono Cupón Cero PROFISE </t>
    </r>
    <r>
      <rPr>
        <vertAlign val="superscript"/>
        <sz val="8"/>
        <color theme="1"/>
        <rFont val="Arial"/>
        <family val="2"/>
      </rPr>
      <t>2</t>
    </r>
  </si>
  <si>
    <r>
      <t xml:space="preserve">C. Instrumento Bono Cupón Cero FONREC </t>
    </r>
    <r>
      <rPr>
        <vertAlign val="superscript"/>
        <sz val="8"/>
        <color theme="1"/>
        <rFont val="Arial"/>
        <family val="2"/>
      </rPr>
      <t>2</t>
    </r>
  </si>
  <si>
    <r>
      <t xml:space="preserve">D. Instrumento Bono Cupón Cero FONREC </t>
    </r>
    <r>
      <rPr>
        <vertAlign val="superscript"/>
        <sz val="8"/>
        <color theme="1"/>
        <rFont val="Arial"/>
        <family val="2"/>
      </rPr>
      <t>2</t>
    </r>
  </si>
  <si>
    <r>
      <t xml:space="preserve">E. Instrumento Bono Cupón Cero FONREC </t>
    </r>
    <r>
      <rPr>
        <vertAlign val="superscript"/>
        <sz val="8"/>
        <color theme="1"/>
        <rFont val="Arial"/>
        <family val="2"/>
      </rPr>
      <t>2</t>
    </r>
  </si>
  <si>
    <t>Oblicaciones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</si>
  <si>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</si>
  <si>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</si>
  <si>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</si>
  <si>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</si>
  <si>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</si>
  <si>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6.- Obligaciones a Corto Plazo (informativo)</t>
  </si>
  <si>
    <t xml:space="preserve">  A. Crédito 1</t>
  </si>
  <si>
    <t xml:space="preserve">  B. Crédito 2</t>
  </si>
  <si>
    <t xml:space="preserve">  C. Crédito XX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</si>
  <si>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saldo insoluto se obtiene restando el valor nominal de los Bonos Cupón Cero con fecha al 31.DIC.16 y 30.SEP.17. Cifras dadas a conocer por Banobras, S. N. C., en su carácter de fiduciario de los fideicomisos de FONREC F/2186 y PROFISE F/2198.</t>
    </r>
  </si>
  <si>
    <t>Formato 3 -Informe Analítico de Obligaciones de Diferentes Financiamientos -LDF</t>
  </si>
  <si>
    <t>Denominación de las Obligaciones Diferentes de Financiamiento ( 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</si>
  <si>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</si>
  <si>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</si>
  <si>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</si>
  <si>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</si>
  <si>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</si>
  <si>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</si>
  <si>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</si>
  <si>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2017 (k)</t>
  </si>
  <si>
    <t>Monto pagado de la inversión actualizado al 31 de marzo de 2017(l)</t>
  </si>
  <si>
    <t>Saldo pendiente por pagar de la inversión al 31 de marzo de 2017         (m= g-l)</t>
  </si>
  <si>
    <t>A. Asociaciones Público Privadas (APP´s)            (A= a+b+c+d)</t>
  </si>
  <si>
    <t xml:space="preserve">   a) APP 1</t>
  </si>
  <si>
    <t xml:space="preserve">   b) APP 2</t>
  </si>
  <si>
    <t xml:space="preserve">   c) APP 3</t>
  </si>
  <si>
    <t xml:space="preserve">   d) APP XX</t>
  </si>
  <si>
    <t>B. Otros instrumentos (B= a+b+c+d)</t>
  </si>
  <si>
    <t xml:space="preserve">   a) Otro Instumento 1</t>
  </si>
  <si>
    <t xml:space="preserve">   b) Otro Instrumento 2</t>
  </si>
  <si>
    <t xml:space="preserve">   c) Otro Instrumento 3</t>
  </si>
  <si>
    <t xml:space="preserve">   d) Otro instrumento XX</t>
  </si>
  <si>
    <t>C. Total de Obligaciones Diferentes de Financiamiento (C=A+B)</t>
  </si>
  <si>
    <t>Ente Público: PODER EJECUTIVO DEL GOBIERNO DEL ESTADO DE CAMPECHE</t>
  </si>
  <si>
    <t>Formato 1  Estado de Situación Financiera Detallado - LDF</t>
  </si>
  <si>
    <t>Al 30 de septiembre de 2017 y al 31 de diciembre de 2016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</si>
  <si>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</si>
  <si>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</si>
  <si>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</si>
  <si>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</si>
  <si>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</si>
  <si>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</si>
  <si>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</si>
  <si>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</si>
  <si>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</si>
  <si>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</si>
  <si>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</si>
  <si>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</si>
  <si>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</si>
  <si>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</si>
  <si>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</si>
  <si>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</si>
  <si>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</si>
  <si>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</si>
  <si>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</si>
  <si>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</si>
  <si>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</si>
  <si>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b. Derechos a Recibir Efectivo o Equivalentes (b=b1+b2+b3+b4+b5+b6+b7)</t>
  </si>
  <si>
    <t>a9) Otras Cuentas por Pagar a Corto Plazo</t>
  </si>
  <si>
    <t>b1) Inversiones Financieras de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</si>
  <si>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</si>
  <si>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</si>
  <si>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</si>
  <si>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</si>
  <si>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</si>
  <si>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</si>
  <si>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</si>
  <si>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</si>
  <si>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</si>
  <si>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</si>
  <si>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</si>
  <si>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</si>
  <si>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</si>
  <si>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</si>
  <si>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</si>
  <si>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</si>
  <si>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</si>
  <si>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</si>
  <si>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</si>
  <si>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</si>
  <si>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</si>
  <si>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</si>
  <si>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</si>
  <si>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</si>
  <si>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</si>
  <si>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</si>
  <si>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</si>
  <si>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</si>
  <si>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</si>
  <si>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</si>
  <si>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</si>
  <si>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</si>
  <si>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</si>
  <si>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</si>
  <si>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</si>
  <si>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</si>
  <si>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</si>
  <si>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e. Almacenes</t>
  </si>
  <si>
    <t>g. Provisiones a Corto Plazo (g=g1+g2+g3)</t>
  </si>
  <si>
    <t>f. Estimación por Pérdida o Deterioro de Activos Circulantes (f=f1+f2)</t>
  </si>
  <si>
    <t>g1) Provisión para Demandas y Juicios a Corto Plazo</t>
  </si>
  <si>
    <t>f1) Estimaciones para Cuentas Incobrables por Derechos a Recibir Efectivo o Equivalentes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</si>
  <si>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</si>
  <si>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</si>
  <si>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</si>
  <si>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</si>
  <si>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</si>
  <si>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</si>
  <si>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</si>
  <si>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</si>
  <si>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</si>
  <si>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</si>
  <si>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</si>
  <si>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</si>
  <si>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</si>
  <si>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</si>
  <si>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</si>
  <si>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</si>
  <si>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</si>
  <si>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</si>
  <si>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</si>
  <si>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</si>
  <si>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</si>
  <si>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</si>
  <si>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</si>
  <si>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</si>
  <si>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</si>
  <si>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</si>
  <si>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</si>
  <si>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</si>
  <si>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</si>
  <si>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</si>
  <si>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</si>
  <si>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</si>
  <si>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</si>
  <si>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</si>
  <si>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</si>
  <si>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</si>
  <si>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</si>
  <si>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</si>
  <si>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</si>
  <si>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</si>
  <si>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</si>
  <si>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</si>
  <si>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</si>
  <si>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</si>
  <si>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</si>
  <si>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</si>
  <si>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</si>
  <si>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</si>
  <si>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</si>
  <si>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</si>
  <si>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</si>
  <si>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Del 01 enero al 30 de septiembre de 2017</t>
  </si>
  <si>
    <t/>
  </si>
  <si>
    <t>Ingreso</t>
  </si>
  <si>
    <t>Estimado</t>
  </si>
  <si>
    <r>
      <rPr>
        <b/>
        <sz val="5.5"/>
        <color rgb="FF000000"/>
        <rFont val="Times New Roman"/>
        <family val="1"/>
      </rPr>
      <t xml:space="preserve">Ampliaciones
</t>
    </r>
    <r>
      <rPr>
        <b/>
        <sz val="5.5"/>
        <color rgb="FF000000"/>
        <rFont val="Times New Roman"/>
        <family val="1"/>
      </rPr>
      <t>/(Reducciones)</t>
    </r>
  </si>
  <si>
    <t>Modificado</t>
  </si>
  <si>
    <t>Recaudado</t>
  </si>
  <si>
    <t>Diferencia</t>
  </si>
  <si>
    <r>
      <rPr>
        <b/>
        <sz val="6"/>
        <color rgb="FF000000"/>
        <rFont val="Times New Roman"/>
        <family val="1"/>
      </rPr>
      <t>Ingresos de Libre Disposición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</si>
  <si>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</si>
  <si>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</si>
  <si>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</si>
  <si>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D. Derechos</t>
    </r>
  </si>
  <si>
    <r>
      <rPr>
        <b/>
        <sz val="6"/>
        <color rgb="FF000000"/>
        <rFont val="Times New Roman"/>
        <family val="1"/>
      </rPr>
      <t>E. Productos</t>
    </r>
  </si>
  <si>
    <r>
      <rPr>
        <b/>
        <sz val="6"/>
        <color rgb="FF000000"/>
        <rFont val="Times New Roman"/>
        <family val="1"/>
      </rPr>
      <t>F. Aprovechamientos</t>
    </r>
  </si>
  <si>
    <r>
      <rPr>
        <b/>
        <sz val="6"/>
        <color rgb="FF000000"/>
        <rFont val="Times New Roman"/>
        <family val="1"/>
      </rPr>
      <t>G. Ingresos por Ventas de Bienes y Servicios</t>
    </r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</si>
  <si>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</si>
  <si>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</si>
  <si>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</si>
  <si>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</si>
  <si>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</si>
  <si>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</si>
  <si>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</si>
  <si>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</si>
  <si>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</si>
  <si>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</si>
  <si>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</si>
  <si>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</si>
  <si>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</si>
  <si>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</si>
  <si>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</si>
  <si>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</si>
  <si>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</si>
  <si>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i5) Otros Incentivos Económicos</t>
    </r>
  </si>
  <si>
    <r>
      <rPr>
        <b/>
        <sz val="6"/>
        <color rgb="FF000000"/>
        <rFont val="Times New Roman"/>
        <family val="1"/>
      </rPr>
      <t>J. Transferencias</t>
    </r>
  </si>
  <si>
    <r>
      <rPr>
        <b/>
        <sz val="6"/>
        <color rgb="FF000000"/>
        <rFont val="Times New Roman"/>
        <family val="1"/>
      </rPr>
      <t>K. Convenios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</si>
  <si>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</si>
  <si>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</si>
  <si>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</si>
  <si>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</si>
  <si>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</si>
  <si>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</si>
  <si>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</si>
  <si>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</si>
  <si>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</si>
  <si>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</si>
  <si>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</si>
  <si>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</si>
  <si>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</si>
  <si>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</si>
  <si>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</si>
  <si>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</si>
  <si>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</si>
  <si>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</si>
  <si>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</si>
  <si>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</si>
  <si>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b4) Otros Convenios y Subsidios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</si>
  <si>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</si>
  <si>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</si>
  <si>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sz val="6"/>
        <color rgb="FF000000"/>
        <rFont val="Times New Roman"/>
        <family val="1"/>
      </rPr>
      <t>c2) Fondo Minero</t>
    </r>
  </si>
  <si>
    <r>
      <rPr>
        <b/>
        <sz val="6"/>
        <color rgb="FF000000"/>
        <rFont val="Times New Roman"/>
        <family val="1"/>
      </rPr>
      <t>D. Transferencias, Subsidios y Subvenciones, y Pensiones y Jubilaciones</t>
    </r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</si>
  <si>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</si>
  <si>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</si>
  <si>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</si>
  <si>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</si>
  <si>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</si>
  <si>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b/>
        <sz val="6"/>
        <color rgb="FF000000"/>
        <rFont val="Times New Roman"/>
        <family val="1"/>
      </rPr>
      <t>Datos Informativos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</si>
  <si>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</si>
  <si>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</si>
  <si>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3. Ingresos Derivados de Financiamientos (3 = 1 + 2)</t>
    </r>
  </si>
  <si>
    <t>C.P. ROSA ELENA UC ZAPATA</t>
  </si>
  <si>
    <t>LIC. LUIS ALFREDO SANDOVAL MARTÍNEZ</t>
  </si>
  <si>
    <t>CP. AMÉRICA DEL CARMEN AZAR PÉREZ</t>
  </si>
  <si>
    <t>DIRECTORA DE RECAUDACIÓN</t>
  </si>
  <si>
    <r>
      <rPr>
        <sz val="5.5"/>
        <color rgb="FF000000"/>
        <rFont val="Times New Roman"/>
        <family val="1"/>
      </rPr>
      <t xml:space="preserve">ADMINISTRADOR GENERAL DEL SERVICIO DE
</t>
    </r>
    <r>
      <rPr>
        <sz val="5.5"/>
        <color rgb="FF000000"/>
        <rFont val="Times New Roman"/>
        <family val="1"/>
      </rPr>
      <t>ADMINISTRACIÓN FISCAL DEL ESTADO DE CAMPECHE</t>
    </r>
  </si>
  <si>
    <t>SECRETARIA DE FINANZAS</t>
  </si>
  <si>
    <t xml:space="preserve">Ente Público: Poder Ejecutivo del Gobierno del Estado de Campeche
Formato 6 a): Estado Analítico del Ejercicio Presupuesto de Egresos Detallado - LDF
Clasificación Por Objeto del Gasto (Capitulo y Concepto)
Del 01/01/2017 al 30/09/2017
(PESOS) </t>
  </si>
  <si>
    <t>Egresos</t>
  </si>
  <si>
    <t>Subejercicio</t>
  </si>
  <si>
    <t>Ampliaciones/ (Reducciones)</t>
  </si>
  <si>
    <t>I. GASTO NO ETIQUETADO</t>
  </si>
  <si>
    <t>A. SERVICIOS PERSONALES (A= a1+a2+a3+a4+a5+a6+a7)</t>
  </si>
  <si>
    <t>a1) REMUNERACIONES AL PERSONAL DE CARACTER PERMANENTE</t>
  </si>
  <si>
    <t>a2) REMUNERACIONES AL PERSONAL DE CARACTER TRANSITORIO</t>
  </si>
  <si>
    <t>a3) REMUNERACIONES ADICIONALES Y ESPECIALES</t>
  </si>
  <si>
    <t>a4) SEGURIDAD SOCIAL</t>
  </si>
  <si>
    <t>a5) OTRAS PRESTACIONES SOCIALES Y ECONOMICAS</t>
  </si>
  <si>
    <t>a6) PREVISIONES</t>
  </si>
  <si>
    <t>a7) PAGO DE ESTIMULOS A SERVIDORES PUBLICOS</t>
  </si>
  <si>
    <t>B. MATERIALES Y SUMINISTROS (B= b1+b2+b3+b4+b5+b6+b7+b8+b9)</t>
  </si>
  <si>
    <t>b1) MATERIALES DE ADMINISTRACION, EMISION DE DOCUMENTOS Y ARTICULOS OFICIALES</t>
  </si>
  <si>
    <t>b2) ALIMENTOS Y UTENSILIOS</t>
  </si>
  <si>
    <t>b3) MATERIAS PRIMAS Y MATERIALES DE PRODUCCION Y COMERCIALIZACIÓN</t>
  </si>
  <si>
    <t>b4) MATERIALES Y ARTICULOS DE CONSTRUCCION Y DE REPARACIÓN</t>
  </si>
  <si>
    <t>b5) PRODUCTOS QUIMICOS, FARMACEUTICOS Y DE LABORATORIO</t>
  </si>
  <si>
    <t>b6) COMBUSTIBLES, LUBRICANTES Y ADITIVOS</t>
  </si>
  <si>
    <t>b7) VESTUARIO, BLANCOS, PRENDAS DE PROTECCION Y ARTICULOS DEPORTIVOS</t>
  </si>
  <si>
    <t>b8) MATERIALES Y SUMINISTROS PARA SEGURIDAD</t>
  </si>
  <si>
    <t>b9) HERRAMIENTAS, REFACCIONES Y ACCESORIOS MENORES</t>
  </si>
  <si>
    <t>C. SERVICIOS GENERALES (C= c1+c2+c3+c4+c5+c6+c7+c8+c9)</t>
  </si>
  <si>
    <t>c1) SERVICIOS BASICOS</t>
  </si>
  <si>
    <t>c2) SERVICIOS DE ARRENDAMIENTO</t>
  </si>
  <si>
    <t>c3) SERVICIOS PROFESIONALES, CIENTIFICOS, TECNICOS Y OTROS SERVICIOS</t>
  </si>
  <si>
    <t>c4) SERVICIOS FINANCIEROS, BANCARIOS Y COMERCIALES</t>
  </si>
  <si>
    <t>c5) SERVICIOS DE INSTALACION, REPARACION, MANTENIMIENTO Y CONSERVACION</t>
  </si>
  <si>
    <t>c6) SERVICIOS DE COMUNICACION SOCIAL Y PUBLICIDAD</t>
  </si>
  <si>
    <t>c7) SERVICIOS DE TRASLADO Y VIATICOS</t>
  </si>
  <si>
    <t>c8) SERVICIOS OFICIALES</t>
  </si>
  <si>
    <t>c9) OTROS SERVICIOS GENERALES</t>
  </si>
  <si>
    <t>D. TRANSFERENCIAS, ASIGNACIONES, SUBSIDIOS Y OTRAS AYUDAS     (D= d1+d2+d3+d4+d5+d6+d7+d8+d9)</t>
  </si>
  <si>
    <t>d1) TRANSFERENCIAS INTERNAS Y ASIGNACIONES AL SECTOR PUBLICO</t>
  </si>
  <si>
    <t>d2) TRANSFERENCIAS AL RESTO DEL SECTOR PUBLICO</t>
  </si>
  <si>
    <t>d3) SUBSIDIOS Y SUBVENCIONES</t>
  </si>
  <si>
    <t>d4) AYUDAS SOCIALES</t>
  </si>
  <si>
    <t>d5) PENSIONES Y JUBILACIONES</t>
  </si>
  <si>
    <t>d6) TRANSFERENCIAS A FIDEICOMISOS, MANDATOS Y OTROS ANALOGOS</t>
  </si>
  <si>
    <t>d7) TRANSFERENCIAS A LA SEGURIDAD SOCIAL</t>
  </si>
  <si>
    <t>d8) DONATIVOS</t>
  </si>
  <si>
    <t>d9) TRANSFERENCIAS AL EXTERIOR</t>
  </si>
  <si>
    <t>E. BIENES MUEBLES, INMUEBLES E INTANGIBLES                    (E= e1+e2+e3+e4+e5+e6+e7+e8+e9)</t>
  </si>
  <si>
    <t>e1) MOBILIARIO Y EQUIPO DE ADMINISTRACION</t>
  </si>
  <si>
    <t>e2) MOBILIARIO Y EQUIPO EDUCACIONAL Y RECREATIVO</t>
  </si>
  <si>
    <t>e3) EQUIPO E INSTRUMENTAL MEDICO Y DE LABORATORIO</t>
  </si>
  <si>
    <t>e4) VEHICULOS Y EQUIPO DE TRANSPORTE</t>
  </si>
  <si>
    <t>e5) EQUIPO DE DEFENSA Y SEGURIDAD</t>
  </si>
  <si>
    <t>e6) MAQUINARIA, OTROS EQUIPOS Y HERRAMIENTAS</t>
  </si>
  <si>
    <t>e7) ACTIVOS BIOLOGICOS</t>
  </si>
  <si>
    <t>e8) BIENES INMUEBLES</t>
  </si>
  <si>
    <t>e9) ACTIVOS INTANGIBLES</t>
  </si>
  <si>
    <t>F. INVERSION PUBLICA  (F= f1+f2+f3)</t>
  </si>
  <si>
    <t>f1) OBRA PUBLICA EN BIENES DE DOMINIO PUBLICO</t>
  </si>
  <si>
    <t>f2) OBRA PUBLICA EN BIENES PROPIOS</t>
  </si>
  <si>
    <t>f3) PROYECTOS PRODUCTIVOS Y ACCIONES DE FOMENTO</t>
  </si>
  <si>
    <t>G. INVERSIONES FINANCIERAS Y OTRAS PROVISIONES                (G= g1+g2+g3+g4+g5+g6+g7)</t>
  </si>
  <si>
    <t>g1) INVERSIONES PARA EL FOMENTO DE ACTIVIDADES PRODUCTIVAS</t>
  </si>
  <si>
    <t>g2) ACCIONES Y PARTICIPACIONES DE CAPITAL</t>
  </si>
  <si>
    <t>g3) COMPRA DE TITULOS Y VALORES</t>
  </si>
  <si>
    <t>g4) CONCESION DE PRESTAMOS</t>
  </si>
  <si>
    <t>g5) INVERSIONES EN FIDEICOMISOS, MANDATOS Y OTROS ANALOGOS</t>
  </si>
  <si>
    <t>g6) OTRAS INVERSIONES FINANCIERAS</t>
  </si>
  <si>
    <t>g7) PROVISIONES PARA CONTINGENCIAS Y OTRAS EROGACIONES ESPECIALES</t>
  </si>
  <si>
    <t>H. PARTICIPACIONES Y APORTACIONES (H= h1+h2+h3)</t>
  </si>
  <si>
    <t>h1) PARTICIPACIONES</t>
  </si>
  <si>
    <t>h2) APORTACIONES</t>
  </si>
  <si>
    <t>h3) CONVENIOS</t>
  </si>
  <si>
    <t>I. DEUDA PUBLICA  (I= i1+i2+i3+i4+i5+i6+i7)</t>
  </si>
  <si>
    <t>i1) AMORTIZACION DE LA DEUDA PUBLICA</t>
  </si>
  <si>
    <t>i2) INTERESES DE LA DEUDA PUBLICA</t>
  </si>
  <si>
    <t>i3) COMISIONES DE LA DEUDA PUBLICA</t>
  </si>
  <si>
    <t>i4) GASTOS DE LA DEUDA PUBLICA</t>
  </si>
  <si>
    <t>i5) COSTO POR COBERTURAS</t>
  </si>
  <si>
    <t>i6) APOYOS FINANCIEROS</t>
  </si>
  <si>
    <t>i7) ADEUDOS DE EJERCICIOS FISCALES ANTERIORES (ADEFAS)</t>
  </si>
  <si>
    <t>II. GASTO ETIQUETADO</t>
  </si>
  <si>
    <t>C. SERVICIOS GENERALES  (C= c1+c2+c3+c4+c5+c6+c7+c8+c9)</t>
  </si>
  <si>
    <t>H. PARTICIPACIONES Y APORTACIONES  (H= h1+h2+h3)</t>
  </si>
  <si>
    <t xml:space="preserve"> III. TOTAL DE EGRESOS (III = I + II)</t>
  </si>
  <si>
    <t xml:space="preserve">Ente Público: Poder Ejecutivo del Gobierno del Estado de Campeche
Formato 6 b): Estado Analítico del Ejercicio Presupuesto de Egresos Detallado - LDF
Clasificación Administrativa
Del 01/01/2017 al 30/09/2017
(PESOS) </t>
  </si>
  <si>
    <t>Ampliaciones / (Reducciones)</t>
  </si>
  <si>
    <t>OFICINA DEL GOBERNADOR</t>
  </si>
  <si>
    <t>SECRETARÍA DE GOBIERNO</t>
  </si>
  <si>
    <t>SECRETARÍA DE FINANZAS</t>
  </si>
  <si>
    <t>SECRETARÍA DE ADMINISTRACION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</si>
  <si>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</si>
  <si>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</si>
  <si>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</si>
  <si>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</si>
  <si>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</si>
  <si>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</si>
  <si>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</si>
  <si>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</si>
  <si>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</si>
  <si>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</si>
  <si>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 Y RECURSOS NATURALES</t>
  </si>
  <si>
    <t>SECRETARÍA DE DESARROLLO URBANO, OBRAS PÚBLICAS E INFRAESTRUCTURA</t>
  </si>
  <si>
    <t>SECRETARÍA DE TURISMO</t>
  </si>
  <si>
    <t>SECRETARÍA DE TRABAJO Y PREVISIÓN SOCIAL</t>
  </si>
  <si>
    <t>SECRETARÍA DE SEGURIDAD PUBLICA</t>
  </si>
  <si>
    <t>SECRETARÍA DE PROTECCIÓN CIVIL</t>
  </si>
  <si>
    <t>CONSEJERIA JURÍDICA</t>
  </si>
  <si>
    <t>FISCALÍA GENERAL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</si>
  <si>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</si>
  <si>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</si>
  <si>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</si>
  <si>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</si>
  <si>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</si>
  <si>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</si>
  <si>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</si>
  <si>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III. TOTAL DE EGRESOS (III= I + II)</t>
  </si>
  <si>
    <t xml:space="preserve">Ente Público: Poder Ejecutivo del Gobierno del Estado de Campeche
Formato 6 c): Estado Analítico del Ejercicio Presupuesto de Egresos Detallado - LDF
Clasificación Funcional (Finalidad y Función)
Del 01/01/2017 al 30/09/2017
(PESOS) </t>
  </si>
  <si>
    <t>A. GOBIERNO  (A= a1+a2+a3+a4+a5+a6+a7+a8)</t>
  </si>
  <si>
    <t>a1) LEGISLACIÓN</t>
  </si>
  <si>
    <t>a2) JUSTICIA</t>
  </si>
  <si>
    <t>a3) COORDINACION DE LA POLITICA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</si>
  <si>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</si>
  <si>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</si>
  <si>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</si>
  <si>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</si>
  <si>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</si>
  <si>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                       (B= b1+b2+b3+b4+b5+b6+b7)</t>
  </si>
  <si>
    <t>b1) PROTECCION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</si>
  <si>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</si>
  <si>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</si>
  <si>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</si>
  <si>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</si>
  <si>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</si>
  <si>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</si>
  <si>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                    (C= c1+c2+c3+c4+c5+c6+c7+c8+c9)</t>
  </si>
  <si>
    <t>c1) ASUNTOS ECONÓMICO COMERCIALES Y LABORALES EN GENERAL</t>
  </si>
  <si>
    <t>c2) AGROPECUARIA, SILVICULTURA, PESCA Y CAZA</t>
  </si>
  <si>
    <t>c3) COMBUSTIBLES 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</si>
  <si>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</si>
  <si>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</si>
  <si>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</si>
  <si>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</si>
  <si>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</si>
  <si>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</si>
  <si>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 NO CLASIFICADAS EN FUNCIONES ANTERIORES  (D= d1+d2+d3+d4)</t>
  </si>
  <si>
    <t>d1) TRANSACCIONES DE LA DEUDA PÚBLICA/COSTOS FINANCIERO DE LA DEUDA</t>
  </si>
  <si>
    <t>d2) TRANFERENCIAS, PARTICIPACIONES Y APORTACIONES ENTRE DIFERENTES NIVELES Y ORDENES DE GOBIERNO</t>
  </si>
  <si>
    <t>d3) SANEAMIENTO DEL SISTEMA FINANCIERO</t>
  </si>
  <si>
    <t>d4) ADEUDOS DE EJERCICIOS FISCALES ANTERIORES</t>
  </si>
  <si>
    <t xml:space="preserve"> Ente Público: Poder Ejecutivo del Gobierno del Estado de Campeche</t>
  </si>
  <si>
    <t>Formato 6 d) - Estado Analítico del Ejercicio del Presupuesto de Egresos Detallado - LDF</t>
  </si>
  <si>
    <t>Clasificación de Servicios Personales por Categoría</t>
  </si>
  <si>
    <t>Del 01 de enero al 30 de septiembre de 2017</t>
  </si>
  <si>
    <t>Concepto ( c )</t>
  </si>
  <si>
    <t>Subejercido ( e )</t>
  </si>
  <si>
    <t>Aprobado ( d )</t>
  </si>
  <si>
    <t>I. Gasto No etiquetado  (I=A+B+C+D+E+F)</t>
  </si>
  <si>
    <t>A)  Personal Administrativo y de Servicio Público</t>
  </si>
  <si>
    <t>B) Magisterio</t>
  </si>
  <si>
    <t>C) Servicios de Salud  (C= c1 + c2)</t>
  </si>
  <si>
    <t>CAP</t>
  </si>
  <si>
    <t>DESCRIP</t>
  </si>
  <si>
    <t>ASIGNADO</t>
  </si>
  <si>
    <t>EJERCIDO</t>
  </si>
  <si>
    <t>1000</t>
  </si>
  <si>
    <t>SERVICIOS PERSONALES</t>
  </si>
  <si>
    <t>3000</t>
  </si>
  <si>
    <t>SERVICIOS GENERALES</t>
  </si>
  <si>
    <t>4000</t>
  </si>
  <si>
    <t>SUBSIDIOS Y TRANSFERENCIAS</t>
  </si>
  <si>
    <t>S-</t>
  </si>
  <si>
    <t>C1) Personal Administrativo</t>
  </si>
  <si>
    <t>C2) Personal médico, Paramédico y Afin</t>
  </si>
  <si>
    <t>D) Seguridad Pública</t>
  </si>
  <si>
    <t>E) Gastos asociados a la implementación de</t>
  </si>
  <si>
    <t>nuevas leyes federales o reformas a las</t>
  </si>
  <si>
    <t>mismas (E= e1 + e2)</t>
  </si>
  <si>
    <t>e1)  Nombre del Programa o Ley 1</t>
  </si>
  <si>
    <t>e2)  Nombre del Programa o Ley 2</t>
  </si>
  <si>
    <t>F) Sentencias laborales definitivas</t>
  </si>
  <si>
    <t>II. Gasto Etiquetado  (II=A+B+C+D+E+F)</t>
  </si>
  <si>
    <t>III. Total del Gasto en Servicios Personales</t>
  </si>
  <si>
    <t>(III= I + II )</t>
  </si>
  <si>
    <t xml:space="preserve">GOBIERNO DEL ESTADO DE CAMPECHE
Formato 5 Estado Analitíco de Ingresos Detallado - LDF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</si>
</sst>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[$-1080A]#,##0.00;\-#,##0.00"/>
    <numFmt numFmtId="165" formatCode="[$-1080A]#,##0.00;\(#,##0.00\)"/>
    <numFmt numFmtId="166" formatCode="#,##0.00000000"/>
    <numFmt numFmtId="167" formatCode="[$-1080A]&quot;$&quot;#,##0.00"/>
    <numFmt numFmtId="168" formatCode="#,###.#0\ ;[Red]\(#,###.#00\);\-\ 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ourier New"/>
      <family val="3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</font>
    <font>
      <b/>
      <sz val="6"/>
      <color rgb="FF000000"/>
      <name val="Segoe UI"/>
      <family val="2"/>
    </font>
    <font>
      <b/>
      <sz val="6"/>
      <color rgb="FF000000"/>
      <name val="Candara"/>
      <family val="2"/>
    </font>
    <font>
      <b/>
      <sz val="5"/>
      <color rgb="FF000000"/>
      <name val="Times New Roman"/>
      <family val="1"/>
    </font>
    <font>
      <sz val="6"/>
      <color rgb="FF000000"/>
      <name val="Candara"/>
      <family val="2"/>
    </font>
    <font>
      <b/>
      <sz val="5.5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6"/>
      <color rgb="FFFF0000"/>
      <name val="Times New Roman"/>
      <family val="1"/>
    </font>
    <font>
      <sz val="11"/>
      <color rgb="FFFF0000"/>
      <name val="Calibri"/>
      <family val="2"/>
    </font>
    <font>
      <b/>
      <sz val="6"/>
      <color theme="1"/>
      <name val="Times New Roman"/>
      <family val="1"/>
    </font>
    <font>
      <sz val="11"/>
      <color theme="1"/>
      <name val="Calibri"/>
      <family val="2"/>
    </font>
    <font>
      <sz val="6"/>
      <color rgb="FF000000"/>
      <name val="Times New Roman"/>
      <family val="1"/>
    </font>
    <font>
      <sz val="6"/>
      <color rgb="FFFF0000"/>
      <name val="Times New Roman"/>
      <family val="1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sz val="5.5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9.5"/>
      <color indexed="8"/>
      <name val="Courier New"/>
      <family val="3"/>
    </font>
    <font>
      <sz val="9.5"/>
      <name val="Arial"/>
      <family val="2"/>
    </font>
    <font>
      <sz val="9.5"/>
      <color indexed="8"/>
      <name val="Courier New"/>
      <family val="3"/>
    </font>
    <font>
      <b/>
      <sz val="12"/>
      <color theme="0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ourier New"/>
      <family val="3"/>
    </font>
    <font>
      <sz val="8.5"/>
      <color theme="1"/>
      <name val="Calibri"/>
      <family val="2"/>
      <scheme val="minor"/>
    </font>
    <font>
      <b/>
      <sz val="10.5"/>
      <color theme="1"/>
      <name val="Courier New"/>
      <family val="3"/>
    </font>
    <font>
      <sz val="10.5"/>
      <color theme="1"/>
      <name val="Courier New"/>
      <family val="3"/>
    </font>
    <font>
      <b/>
      <sz val="10.5"/>
      <color indexed="8"/>
      <name val="Courier New"/>
      <family val="3"/>
    </font>
    <font>
      <b/>
      <sz val="8.5"/>
      <color theme="1"/>
      <name val="Calibri"/>
      <family val="2"/>
      <scheme val="minor"/>
    </font>
    <font>
      <sz val="10.5"/>
      <color indexed="8"/>
      <name val="Courier New"/>
      <family val="3"/>
    </font>
    <font>
      <sz val="11"/>
      <color theme="0"/>
      <name val="Arial"/>
      <family val="2"/>
    </font>
    <font>
      <b/>
      <sz val="10.5"/>
      <color theme="0"/>
      <name val="Courier New"/>
      <family val="3"/>
    </font>
    <font>
      <sz val="10.5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58F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rgb="FF339933"/>
        <bgColor indexed="0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3" fillId="0" borderId="0"/>
  </cellStyleXfs>
  <cellXfs count="483">
    <xf numFmtId="0" fontId="0" fillId="0" borderId="0" xfId="0"/>
    <xf numFmtId="4" fontId="0" fillId="0" borderId="0" xfId="0" applyNumberFormat="1"/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4" fillId="3" borderId="5" xfId="0" applyFont="1" applyFill="1" applyBorder="1" applyAlignment="1">
      <alignment horizontal="left" vertical="center" wrapText="1" indent="5"/>
    </xf>
    <xf numFmtId="0" fontId="3" fillId="3" borderId="4" xfId="0" applyFont="1" applyFill="1" applyBorder="1" applyAlignment="1">
      <alignment vertical="center" wrapText="1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4" fillId="0" borderId="0" xfId="0" applyNumberFormat="1" applyFont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0" fillId="0" borderId="0" xfId="0" applyNumberFormat="1" applyFill="1" applyBorder="1"/>
    <xf numFmtId="4" fontId="3" fillId="3" borderId="11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0" fontId="4" fillId="0" borderId="0" xfId="0" applyFont="1"/>
    <xf numFmtId="0" fontId="4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indent="5"/>
    </xf>
    <xf numFmtId="4" fontId="4" fillId="3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" borderId="5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4" fontId="4" fillId="5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4" fontId="3" fillId="3" borderId="1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/>
    <xf numFmtId="0" fontId="0" fillId="3" borderId="0" xfId="0" applyFill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43" fontId="4" fillId="0" borderId="18" xfId="1" applyFont="1" applyBorder="1"/>
    <xf numFmtId="2" fontId="4" fillId="0" borderId="18" xfId="1" applyNumberFormat="1" applyFont="1" applyBorder="1"/>
    <xf numFmtId="43" fontId="0" fillId="0" borderId="0" xfId="0" applyNumberFormat="1"/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/>
    <xf numFmtId="43" fontId="4" fillId="0" borderId="18" xfId="1" applyFont="1" applyFill="1" applyBorder="1"/>
    <xf numFmtId="2" fontId="4" fillId="0" borderId="18" xfId="1" applyNumberFormat="1" applyFont="1" applyFill="1" applyBorder="1"/>
    <xf numFmtId="0" fontId="4" fillId="0" borderId="16" xfId="0" applyFont="1" applyBorder="1"/>
    <xf numFmtId="0" fontId="4" fillId="0" borderId="17" xfId="0" applyFont="1" applyBorder="1"/>
    <xf numFmtId="4" fontId="4" fillId="0" borderId="18" xfId="0" applyNumberFormat="1" applyFont="1" applyBorder="1"/>
    <xf numFmtId="43" fontId="4" fillId="0" borderId="19" xfId="1" applyFont="1" applyBorder="1"/>
    <xf numFmtId="2" fontId="4" fillId="0" borderId="19" xfId="1" applyNumberFormat="1" applyFont="1" applyBorder="1"/>
    <xf numFmtId="43" fontId="4" fillId="0" borderId="19" xfId="1" applyFont="1" applyFill="1" applyBorder="1"/>
    <xf numFmtId="0" fontId="4" fillId="0" borderId="0" xfId="0" applyFont="1" applyBorder="1"/>
    <xf numFmtId="2" fontId="4" fillId="0" borderId="16" xfId="1" applyNumberFormat="1" applyFont="1" applyBorder="1"/>
    <xf numFmtId="2" fontId="4" fillId="0" borderId="17" xfId="1" applyNumberFormat="1" applyFont="1" applyBorder="1"/>
    <xf numFmtId="0" fontId="4" fillId="0" borderId="22" xfId="0" applyFont="1" applyBorder="1"/>
    <xf numFmtId="0" fontId="4" fillId="0" borderId="23" xfId="0" applyFont="1" applyBorder="1"/>
    <xf numFmtId="2" fontId="4" fillId="0" borderId="22" xfId="1" applyNumberFormat="1" applyFont="1" applyBorder="1"/>
    <xf numFmtId="2" fontId="4" fillId="0" borderId="23" xfId="1" applyNumberFormat="1" applyFont="1" applyBorder="1"/>
    <xf numFmtId="0" fontId="10" fillId="0" borderId="0" xfId="0" applyFont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2" fontId="11" fillId="0" borderId="18" xfId="1" applyNumberFormat="1" applyFont="1" applyBorder="1"/>
    <xf numFmtId="43" fontId="4" fillId="0" borderId="0" xfId="1" applyFont="1"/>
    <xf numFmtId="0" fontId="13" fillId="8" borderId="19" xfId="1" applyNumberFormat="1" applyFont="1" applyFill="1" applyBorder="1" applyAlignment="1">
      <alignment horizontal="center" vertical="center"/>
    </xf>
    <xf numFmtId="0" fontId="13" fillId="8" borderId="19" xfId="1" applyNumberFormat="1" applyFont="1" applyFill="1" applyBorder="1" applyAlignment="1">
      <alignment horizontal="center" vertical="center" wrapText="1"/>
    </xf>
    <xf numFmtId="0" fontId="13" fillId="8" borderId="25" xfId="1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justify" vertical="center" wrapText="1"/>
    </xf>
    <xf numFmtId="4" fontId="8" fillId="3" borderId="15" xfId="0" applyNumberFormat="1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justify" vertical="center" wrapText="1"/>
    </xf>
    <xf numFmtId="4" fontId="8" fillId="3" borderId="15" xfId="0" applyNumberFormat="1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justify" vertical="center" wrapText="1"/>
    </xf>
    <xf numFmtId="4" fontId="11" fillId="3" borderId="18" xfId="0" applyNumberFormat="1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4" fontId="11" fillId="3" borderId="18" xfId="0" applyNumberFormat="1" applyFont="1" applyFill="1" applyBorder="1" applyAlignment="1">
      <alignment horizontal="right" vertical="center" wrapText="1"/>
    </xf>
    <xf numFmtId="4" fontId="8" fillId="3" borderId="18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justify" vertical="center" wrapText="1"/>
    </xf>
    <xf numFmtId="165" fontId="4" fillId="0" borderId="0" xfId="1" applyNumberFormat="1" applyFont="1"/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justify" vertical="center" wrapText="1"/>
    </xf>
    <xf numFmtId="4" fontId="8" fillId="3" borderId="19" xfId="0" applyNumberFormat="1" applyFont="1" applyFill="1" applyBorder="1" applyAlignment="1">
      <alignment horizontal="right" vertical="center" wrapText="1"/>
    </xf>
    <xf numFmtId="4" fontId="14" fillId="3" borderId="0" xfId="0" applyNumberFormat="1" applyFont="1" applyFill="1" applyBorder="1" applyAlignment="1" applyProtection="1">
      <alignment vertical="top"/>
      <protection locked="0"/>
    </xf>
    <xf numFmtId="0" fontId="15" fillId="3" borderId="18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166" fontId="4" fillId="0" borderId="0" xfId="0" applyNumberFormat="1" applyFont="1"/>
    <xf numFmtId="0" fontId="0" fillId="3" borderId="18" xfId="0" applyFont="1" applyFill="1" applyBorder="1" applyAlignment="1">
      <alignment horizontal="left" wrapText="1"/>
    </xf>
    <xf numFmtId="0" fontId="6" fillId="3" borderId="18" xfId="0" applyFont="1" applyFill="1" applyBorder="1"/>
    <xf numFmtId="4" fontId="6" fillId="3" borderId="18" xfId="0" applyNumberFormat="1" applyFont="1" applyFill="1" applyBorder="1"/>
    <xf numFmtId="0" fontId="4" fillId="0" borderId="19" xfId="0" applyFont="1" applyBorder="1"/>
    <xf numFmtId="4" fontId="4" fillId="0" borderId="19" xfId="0" applyNumberFormat="1" applyFont="1" applyBorder="1"/>
    <xf numFmtId="0" fontId="4" fillId="3" borderId="19" xfId="0" applyFont="1" applyFill="1" applyBorder="1"/>
    <xf numFmtId="4" fontId="4" fillId="3" borderId="19" xfId="0" applyNumberFormat="1" applyFont="1" applyFill="1" applyBorder="1" applyAlignment="1">
      <alignment horizontal="right"/>
    </xf>
    <xf numFmtId="43" fontId="4" fillId="0" borderId="16" xfId="1" applyFont="1" applyBorder="1"/>
    <xf numFmtId="0" fontId="4" fillId="3" borderId="0" xfId="0" applyFont="1" applyFill="1"/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0" fontId="6" fillId="3" borderId="0" xfId="0" applyFont="1" applyFill="1"/>
    <xf numFmtId="4" fontId="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 wrapText="1"/>
    </xf>
    <xf numFmtId="4" fontId="4" fillId="0" borderId="0" xfId="0" applyNumberFormat="1" applyFont="1" applyAlignment="1">
      <alignment horizontal="right"/>
    </xf>
    <xf numFmtId="0" fontId="16" fillId="9" borderId="27" xfId="0" applyNumberFormat="1" applyFont="1" applyFill="1" applyBorder="1" applyAlignment="1">
      <alignment vertical="top" wrapText="1"/>
    </xf>
    <xf numFmtId="0" fontId="16" fillId="9" borderId="28" xfId="0" applyNumberFormat="1" applyFont="1" applyFill="1" applyBorder="1" applyAlignment="1">
      <alignment vertical="top" wrapText="1"/>
    </xf>
    <xf numFmtId="0" fontId="16" fillId="9" borderId="2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9" borderId="30" xfId="0" applyNumberFormat="1" applyFont="1" applyFill="1" applyBorder="1" applyAlignment="1">
      <alignment vertical="top" wrapText="1"/>
    </xf>
    <xf numFmtId="0" fontId="16" fillId="9" borderId="0" xfId="0" applyNumberFormat="1" applyFont="1" applyFill="1" applyBorder="1" applyAlignment="1">
      <alignment vertical="top" wrapText="1"/>
    </xf>
    <xf numFmtId="0" fontId="16" fillId="9" borderId="31" xfId="0" applyNumberFormat="1" applyFont="1" applyFill="1" applyBorder="1" applyAlignment="1">
      <alignment vertical="top" wrapText="1"/>
    </xf>
    <xf numFmtId="0" fontId="21" fillId="9" borderId="37" xfId="0" applyNumberFormat="1" applyFont="1" applyFill="1" applyBorder="1" applyAlignment="1">
      <alignment horizontal="center" vertical="center" wrapText="1" readingOrder="1"/>
    </xf>
    <xf numFmtId="0" fontId="21" fillId="9" borderId="35" xfId="0" applyNumberFormat="1" applyFont="1" applyFill="1" applyBorder="1" applyAlignment="1">
      <alignment horizontal="center" vertical="center" wrapText="1" readingOrder="1"/>
    </xf>
    <xf numFmtId="0" fontId="22" fillId="0" borderId="31" xfId="0" applyNumberFormat="1" applyFont="1" applyFill="1" applyBorder="1" applyAlignment="1">
      <alignment horizontal="right" vertical="top" wrapText="1" readingOrder="1"/>
    </xf>
    <xf numFmtId="0" fontId="22" fillId="0" borderId="38" xfId="0" applyNumberFormat="1" applyFont="1" applyFill="1" applyBorder="1" applyAlignment="1">
      <alignment horizontal="right" vertical="top" wrapText="1" readingOrder="1"/>
    </xf>
    <xf numFmtId="167" fontId="22" fillId="0" borderId="31" xfId="0" applyNumberFormat="1" applyFont="1" applyFill="1" applyBorder="1" applyAlignment="1">
      <alignment horizontal="right" vertical="top" wrapText="1" readingOrder="1"/>
    </xf>
    <xf numFmtId="167" fontId="22" fillId="0" borderId="38" xfId="0" applyNumberFormat="1" applyFont="1" applyFill="1" applyBorder="1" applyAlignment="1">
      <alignment horizontal="right" vertical="top" wrapText="1" readingOrder="1"/>
    </xf>
    <xf numFmtId="167" fontId="27" fillId="0" borderId="31" xfId="0" applyNumberFormat="1" applyFont="1" applyFill="1" applyBorder="1" applyAlignment="1">
      <alignment horizontal="right" vertical="top" wrapText="1" readingOrder="1"/>
    </xf>
    <xf numFmtId="167" fontId="27" fillId="0" borderId="38" xfId="0" applyNumberFormat="1" applyFont="1" applyFill="1" applyBorder="1" applyAlignment="1">
      <alignment horizontal="right" vertical="top" wrapText="1" readingOrder="1"/>
    </xf>
    <xf numFmtId="167" fontId="22" fillId="9" borderId="31" xfId="0" applyNumberFormat="1" applyFont="1" applyFill="1" applyBorder="1" applyAlignment="1">
      <alignment horizontal="right" vertical="top" wrapText="1" readingOrder="1"/>
    </xf>
    <xf numFmtId="167" fontId="22" fillId="9" borderId="38" xfId="0" applyNumberFormat="1" applyFont="1" applyFill="1" applyBorder="1" applyAlignment="1">
      <alignment horizontal="right" vertical="top" wrapText="1" readingOrder="1"/>
    </xf>
    <xf numFmtId="0" fontId="30" fillId="0" borderId="37" xfId="0" applyNumberFormat="1" applyFont="1" applyFill="1" applyBorder="1" applyAlignment="1">
      <alignment vertical="top" wrapText="1" readingOrder="1"/>
    </xf>
    <xf numFmtId="0" fontId="16" fillId="0" borderId="28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2" fontId="11" fillId="0" borderId="19" xfId="1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indent="1"/>
    </xf>
    <xf numFmtId="4" fontId="4" fillId="3" borderId="11" xfId="0" applyNumberFormat="1" applyFont="1" applyFill="1" applyBorder="1" applyAlignment="1">
      <alignment vertical="center"/>
    </xf>
    <xf numFmtId="0" fontId="0" fillId="3" borderId="0" xfId="0" applyFill="1" applyAlignment="1">
      <alignment horizontal="left" wrapText="1"/>
    </xf>
    <xf numFmtId="0" fontId="21" fillId="9" borderId="35" xfId="0" applyNumberFormat="1" applyFont="1" applyFill="1" applyBorder="1" applyAlignment="1">
      <alignment horizontal="center" vertical="top" wrapText="1" readingOrder="1"/>
    </xf>
    <xf numFmtId="0" fontId="16" fillId="0" borderId="36" xfId="0" applyNumberFormat="1" applyFont="1" applyFill="1" applyBorder="1" applyAlignment="1">
      <alignment vertical="top" wrapText="1"/>
    </xf>
    <xf numFmtId="0" fontId="16" fillId="0" borderId="37" xfId="0" applyNumberFormat="1" applyFont="1" applyFill="1" applyBorder="1" applyAlignment="1">
      <alignment vertical="top" wrapText="1"/>
    </xf>
    <xf numFmtId="0" fontId="21" fillId="9" borderId="37" xfId="0" applyNumberFormat="1" applyFont="1" applyFill="1" applyBorder="1" applyAlignment="1">
      <alignment horizontal="center" vertical="center" wrapText="1" readingOrder="1"/>
    </xf>
    <xf numFmtId="0" fontId="21" fillId="9" borderId="37" xfId="0" applyNumberFormat="1" applyFont="1" applyFill="1" applyBorder="1" applyAlignment="1">
      <alignment horizontal="center" vertical="top" wrapText="1" readingOrder="1"/>
    </xf>
    <xf numFmtId="0" fontId="22" fillId="0" borderId="38" xfId="0" applyNumberFormat="1" applyFont="1" applyFill="1" applyBorder="1" applyAlignment="1">
      <alignment horizontal="center" vertical="top" wrapText="1" readingOrder="1"/>
    </xf>
    <xf numFmtId="0" fontId="16" fillId="0" borderId="0" xfId="0" applyFont="1" applyFill="1" applyBorder="1"/>
    <xf numFmtId="0" fontId="16" fillId="0" borderId="31" xfId="0" applyNumberFormat="1" applyFont="1" applyFill="1" applyBorder="1" applyAlignment="1">
      <alignment vertical="top" wrapText="1"/>
    </xf>
    <xf numFmtId="0" fontId="22" fillId="0" borderId="31" xfId="0" applyNumberFormat="1" applyFont="1" applyFill="1" applyBorder="1" applyAlignment="1">
      <alignment horizontal="right" vertical="top" wrapText="1" readingOrder="1"/>
    </xf>
    <xf numFmtId="0" fontId="16" fillId="9" borderId="0" xfId="0" applyNumberFormat="1" applyFont="1" applyFill="1" applyBorder="1" applyAlignment="1">
      <alignment vertical="top" wrapText="1"/>
    </xf>
    <xf numFmtId="0" fontId="17" fillId="9" borderId="0" xfId="0" applyNumberFormat="1" applyFont="1" applyFill="1" applyBorder="1" applyAlignment="1">
      <alignment horizontal="center" vertical="top" wrapText="1" readingOrder="1"/>
    </xf>
    <xf numFmtId="0" fontId="18" fillId="9" borderId="32" xfId="0" applyNumberFormat="1" applyFont="1" applyFill="1" applyBorder="1" applyAlignment="1">
      <alignment horizontal="center" vertical="top" wrapText="1" readingOrder="1"/>
    </xf>
    <xf numFmtId="0" fontId="16" fillId="0" borderId="28" xfId="0" applyNumberFormat="1" applyFont="1" applyFill="1" applyBorder="1" applyAlignment="1">
      <alignment vertical="top" wrapText="1"/>
    </xf>
    <xf numFmtId="0" fontId="16" fillId="0" borderId="29" xfId="0" applyNumberFormat="1" applyFont="1" applyFill="1" applyBorder="1" applyAlignment="1">
      <alignment vertical="top" wrapText="1"/>
    </xf>
    <xf numFmtId="0" fontId="19" fillId="9" borderId="33" xfId="0" applyNumberFormat="1" applyFont="1" applyFill="1" applyBorder="1" applyAlignment="1">
      <alignment horizontal="center" vertical="center" wrapText="1" readingOrder="1"/>
    </xf>
    <xf numFmtId="0" fontId="16" fillId="0" borderId="34" xfId="0" applyNumberFormat="1" applyFont="1" applyFill="1" applyBorder="1" applyAlignment="1">
      <alignment vertical="top" wrapText="1"/>
    </xf>
    <xf numFmtId="0" fontId="16" fillId="0" borderId="33" xfId="0" applyNumberFormat="1" applyFont="1" applyFill="1" applyBorder="1" applyAlignment="1">
      <alignment vertical="top" wrapText="1"/>
    </xf>
    <xf numFmtId="0" fontId="20" fillId="9" borderId="29" xfId="0" applyNumberFormat="1" applyFont="1" applyFill="1" applyBorder="1" applyAlignment="1">
      <alignment horizontal="center" vertical="top" wrapText="1" readingOrder="1"/>
    </xf>
    <xf numFmtId="0" fontId="22" fillId="0" borderId="38" xfId="0" applyNumberFormat="1" applyFont="1" applyFill="1" applyBorder="1" applyAlignment="1">
      <alignment vertical="top" wrapText="1" readingOrder="1"/>
    </xf>
    <xf numFmtId="167" fontId="22" fillId="0" borderId="31" xfId="0" applyNumberFormat="1" applyFont="1" applyFill="1" applyBorder="1" applyAlignment="1">
      <alignment horizontal="right" vertical="top" wrapText="1" readingOrder="1"/>
    </xf>
    <xf numFmtId="167" fontId="23" fillId="0" borderId="31" xfId="0" applyNumberFormat="1" applyFont="1" applyFill="1" applyBorder="1" applyAlignment="1">
      <alignment horizontal="right" vertical="top" wrapText="1" readingOrder="1"/>
    </xf>
    <xf numFmtId="0" fontId="24" fillId="0" borderId="0" xfId="0" applyFont="1" applyFill="1" applyBorder="1"/>
    <xf numFmtId="0" fontId="24" fillId="0" borderId="31" xfId="0" applyNumberFormat="1" applyFont="1" applyFill="1" applyBorder="1" applyAlignment="1">
      <alignment vertical="top" wrapText="1"/>
    </xf>
    <xf numFmtId="167" fontId="25" fillId="0" borderId="31" xfId="0" applyNumberFormat="1" applyFont="1" applyFill="1" applyBorder="1" applyAlignment="1">
      <alignment horizontal="right" vertical="top" wrapText="1" readingOrder="1"/>
    </xf>
    <xf numFmtId="0" fontId="26" fillId="0" borderId="0" xfId="0" applyFont="1" applyFill="1" applyBorder="1"/>
    <xf numFmtId="0" fontId="26" fillId="0" borderId="31" xfId="0" applyNumberFormat="1" applyFont="1" applyFill="1" applyBorder="1" applyAlignment="1">
      <alignment vertical="top" wrapText="1"/>
    </xf>
    <xf numFmtId="0" fontId="27" fillId="0" borderId="38" xfId="0" applyNumberFormat="1" applyFont="1" applyFill="1" applyBorder="1" applyAlignment="1">
      <alignment vertical="top" wrapText="1" indent="2" readingOrder="1"/>
    </xf>
    <xf numFmtId="167" fontId="27" fillId="0" borderId="31" xfId="0" applyNumberFormat="1" applyFont="1" applyFill="1" applyBorder="1" applyAlignment="1">
      <alignment horizontal="right" vertical="top" wrapText="1" readingOrder="1"/>
    </xf>
    <xf numFmtId="167" fontId="28" fillId="0" borderId="31" xfId="0" applyNumberFormat="1" applyFont="1" applyFill="1" applyBorder="1" applyAlignment="1">
      <alignment horizontal="right" vertical="top" wrapText="1" readingOrder="1"/>
    </xf>
    <xf numFmtId="0" fontId="22" fillId="9" borderId="38" xfId="0" applyNumberFormat="1" applyFont="1" applyFill="1" applyBorder="1" applyAlignment="1">
      <alignment vertical="top" wrapText="1" readingOrder="1"/>
    </xf>
    <xf numFmtId="167" fontId="22" fillId="9" borderId="31" xfId="0" applyNumberFormat="1" applyFont="1" applyFill="1" applyBorder="1" applyAlignment="1">
      <alignment horizontal="right" vertical="top" wrapText="1" readingOrder="1"/>
    </xf>
    <xf numFmtId="167" fontId="23" fillId="9" borderId="31" xfId="0" applyNumberFormat="1" applyFont="1" applyFill="1" applyBorder="1" applyAlignment="1">
      <alignment horizontal="right" vertical="top" wrapText="1" readingOrder="1"/>
    </xf>
    <xf numFmtId="0" fontId="22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NumberFormat="1" applyFont="1" applyFill="1" applyBorder="1" applyAlignment="1">
      <alignment horizontal="center" vertical="top" wrapText="1" readingOrder="1"/>
    </xf>
    <xf numFmtId="0" fontId="29" fillId="0" borderId="35" xfId="0" applyNumberFormat="1" applyFont="1" applyFill="1" applyBorder="1" applyAlignment="1">
      <alignment vertical="top" wrapText="1" readingOrder="1"/>
    </xf>
    <xf numFmtId="0" fontId="30" fillId="0" borderId="37" xfId="0" applyNumberFormat="1" applyFont="1" applyFill="1" applyBorder="1" applyAlignment="1">
      <alignment vertical="top" wrapText="1" readingOrder="1"/>
    </xf>
    <xf numFmtId="0" fontId="33" fillId="0" borderId="0" xfId="2"/>
    <xf numFmtId="0" fontId="34" fillId="8" borderId="20" xfId="2" applyFont="1" applyFill="1" applyBorder="1"/>
    <xf numFmtId="0" fontId="34" fillId="8" borderId="24" xfId="2" applyFont="1" applyFill="1" applyBorder="1"/>
    <xf numFmtId="0" fontId="34" fillId="8" borderId="21" xfId="2" applyFont="1" applyFill="1" applyBorder="1"/>
    <xf numFmtId="0" fontId="34" fillId="8" borderId="16" xfId="2" applyFont="1" applyFill="1" applyBorder="1"/>
    <xf numFmtId="0" fontId="34" fillId="8" borderId="0" xfId="2" applyFont="1" applyFill="1" applyBorder="1"/>
    <xf numFmtId="0" fontId="34" fillId="8" borderId="0" xfId="2" applyFont="1" applyFill="1" applyBorder="1"/>
    <xf numFmtId="0" fontId="35" fillId="8" borderId="0" xfId="2" applyFont="1" applyFill="1" applyBorder="1" applyAlignment="1" applyProtection="1">
      <alignment horizontal="center" vertical="center" wrapText="1" readingOrder="1"/>
      <protection locked="0"/>
    </xf>
    <xf numFmtId="0" fontId="34" fillId="8" borderId="17" xfId="2" applyFont="1" applyFill="1" applyBorder="1"/>
    <xf numFmtId="0" fontId="33" fillId="8" borderId="22" xfId="2" applyFill="1" applyBorder="1"/>
    <xf numFmtId="0" fontId="33" fillId="8" borderId="25" xfId="2" applyFill="1" applyBorder="1"/>
    <xf numFmtId="0" fontId="33" fillId="8" borderId="23" xfId="2" applyFill="1" applyBorder="1"/>
    <xf numFmtId="0" fontId="36" fillId="0" borderId="49" xfId="2" applyFont="1" applyBorder="1" applyAlignment="1" applyProtection="1">
      <alignment vertical="center" wrapText="1" readingOrder="1"/>
      <protection locked="0"/>
    </xf>
    <xf numFmtId="0" fontId="37" fillId="0" borderId="0" xfId="2" applyFont="1"/>
    <xf numFmtId="165" fontId="36" fillId="0" borderId="49" xfId="2" applyNumberFormat="1" applyFont="1" applyBorder="1" applyAlignment="1" applyProtection="1">
      <alignment horizontal="right" vertical="center" wrapText="1" readingOrder="1"/>
      <protection locked="0"/>
    </xf>
    <xf numFmtId="165" fontId="36" fillId="0" borderId="49" xfId="2" applyNumberFormat="1" applyFont="1" applyBorder="1" applyAlignment="1" applyProtection="1">
      <alignment horizontal="right" vertical="center" wrapText="1" readingOrder="1"/>
      <protection locked="0"/>
    </xf>
    <xf numFmtId="165" fontId="36" fillId="0" borderId="50" xfId="2" applyNumberFormat="1" applyFont="1" applyBorder="1" applyAlignment="1" applyProtection="1">
      <alignment horizontal="right" vertical="center" wrapText="1" readingOrder="1"/>
      <protection locked="0"/>
    </xf>
    <xf numFmtId="0" fontId="37" fillId="0" borderId="51" xfId="2" applyFont="1" applyBorder="1" applyAlignment="1" applyProtection="1">
      <alignment vertical="top" wrapText="1"/>
      <protection locked="0"/>
    </xf>
    <xf numFmtId="0" fontId="38" fillId="0" borderId="49" xfId="2" applyFont="1" applyBorder="1" applyAlignment="1" applyProtection="1">
      <alignment vertical="center" wrapText="1" readingOrder="1"/>
      <protection locked="0"/>
    </xf>
    <xf numFmtId="165" fontId="38" fillId="0" borderId="49" xfId="2" applyNumberFormat="1" applyFont="1" applyBorder="1" applyAlignment="1" applyProtection="1">
      <alignment horizontal="right" vertical="center" wrapText="1" readingOrder="1"/>
      <protection locked="0"/>
    </xf>
    <xf numFmtId="165" fontId="38" fillId="0" borderId="49" xfId="2" applyNumberFormat="1" applyFont="1" applyBorder="1" applyAlignment="1" applyProtection="1">
      <alignment horizontal="right" vertical="center" wrapText="1" readingOrder="1"/>
      <protection locked="0"/>
    </xf>
    <xf numFmtId="165" fontId="38" fillId="0" borderId="50" xfId="2" applyNumberFormat="1" applyFont="1" applyBorder="1" applyAlignment="1" applyProtection="1">
      <alignment horizontal="right" vertical="center" wrapText="1" readingOrder="1"/>
      <protection locked="0"/>
    </xf>
    <xf numFmtId="0" fontId="38" fillId="0" borderId="49" xfId="2" applyFont="1" applyBorder="1" applyAlignment="1" applyProtection="1">
      <alignment horizontal="left" vertical="center" wrapText="1" indent="1" readingOrder="1"/>
      <protection locked="0"/>
    </xf>
    <xf numFmtId="0" fontId="37" fillId="0" borderId="0" xfId="2" applyFont="1" applyAlignment="1">
      <alignment horizontal="left" indent="1"/>
    </xf>
    <xf numFmtId="0" fontId="38" fillId="0" borderId="49" xfId="2" applyFont="1" applyBorder="1" applyAlignment="1" applyProtection="1">
      <alignment horizontal="left" vertical="center" wrapText="1" readingOrder="1"/>
      <protection locked="0"/>
    </xf>
    <xf numFmtId="0" fontId="38" fillId="0" borderId="49" xfId="2" applyFont="1" applyBorder="1" applyAlignment="1" applyProtection="1">
      <alignment horizontal="right" vertical="center" wrapText="1" readingOrder="1"/>
      <protection locked="0"/>
    </xf>
    <xf numFmtId="0" fontId="38" fillId="0" borderId="49" xfId="2" applyFont="1" applyBorder="1" applyAlignment="1" applyProtection="1">
      <alignment horizontal="right" vertical="center" wrapText="1" readingOrder="1"/>
      <protection locked="0"/>
    </xf>
    <xf numFmtId="0" fontId="38" fillId="0" borderId="50" xfId="2" applyFont="1" applyBorder="1" applyAlignment="1" applyProtection="1">
      <alignment horizontal="right" vertical="center" wrapText="1" readingOrder="1"/>
      <protection locked="0"/>
    </xf>
    <xf numFmtId="0" fontId="38" fillId="0" borderId="45" xfId="2" applyFont="1" applyBorder="1" applyAlignment="1" applyProtection="1">
      <alignment horizontal="left" vertical="center" wrapText="1" readingOrder="1"/>
      <protection locked="0"/>
    </xf>
    <xf numFmtId="0" fontId="37" fillId="0" borderId="25" xfId="2" applyFont="1" applyBorder="1"/>
    <xf numFmtId="0" fontId="38" fillId="0" borderId="45" xfId="2" applyFont="1" applyBorder="1" applyAlignment="1" applyProtection="1">
      <alignment horizontal="right" vertical="center" wrapText="1" readingOrder="1"/>
      <protection locked="0"/>
    </xf>
    <xf numFmtId="0" fontId="38" fillId="0" borderId="45" xfId="2" applyFont="1" applyBorder="1" applyAlignment="1" applyProtection="1">
      <alignment horizontal="right" vertical="center" wrapText="1" readingOrder="1"/>
      <protection locked="0"/>
    </xf>
    <xf numFmtId="0" fontId="38" fillId="0" borderId="52" xfId="2" applyFont="1" applyBorder="1" applyAlignment="1" applyProtection="1">
      <alignment horizontal="right" vertical="center" wrapText="1" readingOrder="1"/>
      <protection locked="0"/>
    </xf>
    <xf numFmtId="0" fontId="37" fillId="0" borderId="46" xfId="2" applyFont="1" applyBorder="1" applyAlignment="1" applyProtection="1">
      <alignment vertical="top" wrapText="1"/>
      <protection locked="0"/>
    </xf>
    <xf numFmtId="0" fontId="37" fillId="0" borderId="0" xfId="2" applyFont="1" applyBorder="1" applyAlignment="1">
      <alignment horizontal="left" indent="1"/>
    </xf>
    <xf numFmtId="0" fontId="37" fillId="0" borderId="51" xfId="2" applyFont="1" applyBorder="1" applyAlignment="1">
      <alignment horizontal="left" indent="1"/>
    </xf>
    <xf numFmtId="165" fontId="38" fillId="0" borderId="50" xfId="2" applyNumberFormat="1" applyFont="1" applyBorder="1" applyAlignment="1" applyProtection="1">
      <alignment horizontal="right" vertical="center" wrapText="1" readingOrder="1"/>
      <protection locked="0"/>
    </xf>
    <xf numFmtId="0" fontId="37" fillId="0" borderId="51" xfId="2" applyFont="1" applyBorder="1"/>
    <xf numFmtId="0" fontId="37" fillId="0" borderId="0" xfId="2" applyFont="1" applyBorder="1"/>
    <xf numFmtId="0" fontId="38" fillId="0" borderId="50" xfId="2" applyFont="1" applyBorder="1" applyAlignment="1" applyProtection="1">
      <alignment horizontal="right" vertical="center" wrapText="1" readingOrder="1"/>
      <protection locked="0"/>
    </xf>
    <xf numFmtId="0" fontId="38" fillId="0" borderId="45" xfId="2" applyFont="1" applyBorder="1" applyAlignment="1" applyProtection="1">
      <alignment horizontal="left" vertical="center" wrapText="1" indent="1" readingOrder="1"/>
      <protection locked="0"/>
    </xf>
    <xf numFmtId="0" fontId="37" fillId="0" borderId="25" xfId="2" applyFont="1" applyBorder="1" applyAlignment="1">
      <alignment horizontal="left" indent="1"/>
    </xf>
    <xf numFmtId="165" fontId="38" fillId="0" borderId="45" xfId="2" applyNumberFormat="1" applyFont="1" applyBorder="1" applyAlignment="1" applyProtection="1">
      <alignment horizontal="right" vertical="center" wrapText="1" readingOrder="1"/>
      <protection locked="0"/>
    </xf>
    <xf numFmtId="165" fontId="38" fillId="0" borderId="45" xfId="2" applyNumberFormat="1" applyFont="1" applyBorder="1" applyAlignment="1" applyProtection="1">
      <alignment horizontal="right" vertical="center" wrapText="1" readingOrder="1"/>
      <protection locked="0"/>
    </xf>
    <xf numFmtId="0" fontId="37" fillId="0" borderId="46" xfId="2" applyFont="1" applyBorder="1"/>
    <xf numFmtId="165" fontId="38" fillId="0" borderId="52" xfId="2" applyNumberFormat="1" applyFont="1" applyBorder="1" applyAlignment="1" applyProtection="1">
      <alignment horizontal="right" vertical="center" wrapText="1" readingOrder="1"/>
      <protection locked="0"/>
    </xf>
    <xf numFmtId="0" fontId="38" fillId="0" borderId="53" xfId="2" applyFont="1" applyBorder="1" applyAlignment="1" applyProtection="1">
      <alignment horizontal="left" vertical="center" wrapText="1" indent="1" readingOrder="1"/>
      <protection locked="0"/>
    </xf>
    <xf numFmtId="0" fontId="37" fillId="0" borderId="24" xfId="2" applyFont="1" applyBorder="1" applyAlignment="1">
      <alignment horizontal="left" indent="1"/>
    </xf>
    <xf numFmtId="0" fontId="37" fillId="0" borderId="54" xfId="2" applyFont="1" applyBorder="1" applyAlignment="1">
      <alignment horizontal="left" indent="1"/>
    </xf>
    <xf numFmtId="165" fontId="38" fillId="0" borderId="55" xfId="2" applyNumberFormat="1" applyFont="1" applyBorder="1" applyAlignment="1" applyProtection="1">
      <alignment horizontal="right" vertical="center" wrapText="1" readingOrder="1"/>
      <protection locked="0"/>
    </xf>
    <xf numFmtId="0" fontId="36" fillId="0" borderId="56" xfId="2" applyFont="1" applyBorder="1" applyAlignment="1" applyProtection="1">
      <alignment horizontal="left" vertical="center" wrapText="1" readingOrder="1"/>
      <protection locked="0"/>
    </xf>
    <xf numFmtId="0" fontId="37" fillId="0" borderId="57" xfId="2" applyFont="1" applyBorder="1" applyAlignment="1" applyProtection="1">
      <alignment vertical="top" wrapText="1"/>
      <protection locked="0"/>
    </xf>
    <xf numFmtId="165" fontId="36" fillId="0" borderId="58" xfId="2" applyNumberFormat="1" applyFont="1" applyBorder="1" applyAlignment="1" applyProtection="1">
      <alignment horizontal="right" vertical="center" wrapText="1" readingOrder="1"/>
      <protection locked="0"/>
    </xf>
    <xf numFmtId="165" fontId="36" fillId="0" borderId="58" xfId="2" applyNumberFormat="1" applyFont="1" applyBorder="1" applyAlignment="1" applyProtection="1">
      <alignment horizontal="right" vertical="center" wrapText="1" readingOrder="1"/>
      <protection locked="0"/>
    </xf>
    <xf numFmtId="165" fontId="36" fillId="0" borderId="59" xfId="2" applyNumberFormat="1" applyFont="1" applyBorder="1" applyAlignment="1" applyProtection="1">
      <alignment horizontal="right" vertical="center" wrapText="1" readingOrder="1"/>
      <protection locked="0"/>
    </xf>
    <xf numFmtId="0" fontId="37" fillId="0" borderId="60" xfId="2" applyFont="1" applyBorder="1" applyAlignment="1" applyProtection="1">
      <alignment vertical="top" wrapText="1"/>
      <protection locked="0"/>
    </xf>
    <xf numFmtId="0" fontId="33" fillId="8" borderId="20" xfId="2" applyFill="1" applyBorder="1"/>
    <xf numFmtId="0" fontId="33" fillId="8" borderId="24" xfId="2" applyFill="1" applyBorder="1"/>
    <xf numFmtId="0" fontId="33" fillId="8" borderId="24" xfId="2" applyFill="1" applyBorder="1"/>
    <xf numFmtId="0" fontId="33" fillId="8" borderId="21" xfId="2" applyFill="1" applyBorder="1"/>
    <xf numFmtId="0" fontId="33" fillId="8" borderId="16" xfId="2" applyFill="1" applyBorder="1"/>
    <xf numFmtId="0" fontId="33" fillId="8" borderId="0" xfId="2" applyFill="1" applyBorder="1"/>
    <xf numFmtId="0" fontId="33" fillId="8" borderId="0" xfId="2" applyFill="1" applyBorder="1"/>
    <xf numFmtId="0" fontId="39" fillId="8" borderId="0" xfId="2" applyFont="1" applyFill="1" applyBorder="1" applyAlignment="1" applyProtection="1">
      <alignment horizontal="center" vertical="center" wrapText="1" readingOrder="1"/>
      <protection locked="0"/>
    </xf>
    <xf numFmtId="0" fontId="33" fillId="8" borderId="17" xfId="2" applyFill="1" applyBorder="1"/>
    <xf numFmtId="0" fontId="40" fillId="0" borderId="49" xfId="2" applyFont="1" applyBorder="1" applyAlignment="1" applyProtection="1">
      <alignment vertical="center" wrapText="1" readingOrder="1"/>
      <protection locked="0"/>
    </xf>
    <xf numFmtId="0" fontId="33" fillId="0" borderId="0" xfId="2" applyFont="1"/>
    <xf numFmtId="0" fontId="41" fillId="0" borderId="49" xfId="2" applyFont="1" applyBorder="1" applyAlignment="1" applyProtection="1">
      <alignment horizontal="left" vertical="center" wrapText="1" indent="1" readingOrder="1"/>
      <protection locked="0"/>
    </xf>
    <xf numFmtId="0" fontId="33" fillId="0" borderId="0" xfId="2" applyFont="1" applyAlignment="1">
      <alignment horizontal="left" indent="1"/>
    </xf>
    <xf numFmtId="0" fontId="33" fillId="0" borderId="0" xfId="2" applyFont="1" applyBorder="1" applyAlignment="1">
      <alignment horizontal="left" indent="1"/>
    </xf>
    <xf numFmtId="0" fontId="33" fillId="0" borderId="51" xfId="2" applyFont="1" applyBorder="1" applyAlignment="1">
      <alignment horizontal="left" indent="1"/>
    </xf>
    <xf numFmtId="0" fontId="41" fillId="0" borderId="45" xfId="2" applyFont="1" applyBorder="1" applyAlignment="1" applyProtection="1">
      <alignment horizontal="left" vertical="center" wrapText="1" indent="1" readingOrder="1"/>
      <protection locked="0"/>
    </xf>
    <xf numFmtId="0" fontId="33" fillId="0" borderId="25" xfId="2" applyFont="1" applyBorder="1" applyAlignment="1">
      <alignment horizontal="left" indent="1"/>
    </xf>
    <xf numFmtId="165" fontId="38" fillId="0" borderId="52" xfId="2" applyNumberFormat="1" applyFont="1" applyBorder="1" applyAlignment="1" applyProtection="1">
      <alignment horizontal="right" vertical="center" wrapText="1" readingOrder="1"/>
      <protection locked="0"/>
    </xf>
    <xf numFmtId="165" fontId="38" fillId="0" borderId="55" xfId="2" applyNumberFormat="1" applyFont="1" applyBorder="1" applyAlignment="1" applyProtection="1">
      <alignment horizontal="right" vertical="center" wrapText="1" readingOrder="1"/>
      <protection locked="0"/>
    </xf>
    <xf numFmtId="0" fontId="37" fillId="0" borderId="24" xfId="2" applyFont="1" applyBorder="1"/>
    <xf numFmtId="0" fontId="37" fillId="0" borderId="54" xfId="2" applyFont="1" applyBorder="1" applyAlignment="1" applyProtection="1">
      <alignment vertical="top" wrapText="1"/>
      <protection locked="0"/>
    </xf>
    <xf numFmtId="0" fontId="40" fillId="0" borderId="61" xfId="2" applyFont="1" applyBorder="1" applyAlignment="1" applyProtection="1">
      <alignment horizontal="left" vertical="center" wrapText="1" readingOrder="1"/>
      <protection locked="0"/>
    </xf>
    <xf numFmtId="0" fontId="33" fillId="0" borderId="62" xfId="2" applyFont="1" applyBorder="1" applyAlignment="1" applyProtection="1">
      <alignment vertical="top" wrapText="1"/>
      <protection locked="0"/>
    </xf>
    <xf numFmtId="165" fontId="40" fillId="0" borderId="61" xfId="2" applyNumberFormat="1" applyFont="1" applyBorder="1" applyAlignment="1" applyProtection="1">
      <alignment horizontal="right" vertical="center" wrapText="1" readingOrder="1"/>
      <protection locked="0"/>
    </xf>
    <xf numFmtId="165" fontId="40" fillId="0" borderId="61" xfId="2" applyNumberFormat="1" applyFont="1" applyBorder="1" applyAlignment="1" applyProtection="1">
      <alignment horizontal="right" vertical="center" wrapText="1" readingOrder="1"/>
      <protection locked="0"/>
    </xf>
    <xf numFmtId="165" fontId="40" fillId="0" borderId="63" xfId="2" applyNumberFormat="1" applyFont="1" applyBorder="1" applyAlignment="1" applyProtection="1">
      <alignment horizontal="right" vertical="center" wrapText="1" readingOrder="1"/>
      <protection locked="0"/>
    </xf>
    <xf numFmtId="0" fontId="33" fillId="0" borderId="64" xfId="2" applyFont="1" applyBorder="1" applyAlignment="1" applyProtection="1">
      <alignment vertical="top" wrapText="1"/>
      <protection locked="0"/>
    </xf>
    <xf numFmtId="0" fontId="33" fillId="0" borderId="0" xfId="2" applyBorder="1"/>
    <xf numFmtId="0" fontId="34" fillId="8" borderId="24" xfId="2" applyFont="1" applyFill="1" applyBorder="1"/>
    <xf numFmtId="0" fontId="34" fillId="8" borderId="22" xfId="2" applyFont="1" applyFill="1" applyBorder="1"/>
    <xf numFmtId="0" fontId="34" fillId="8" borderId="25" xfId="2" applyFont="1" applyFill="1" applyBorder="1"/>
    <xf numFmtId="0" fontId="34" fillId="8" borderId="23" xfId="2" applyFont="1" applyFill="1" applyBorder="1"/>
    <xf numFmtId="0" fontId="36" fillId="0" borderId="49" xfId="2" applyFont="1" applyBorder="1" applyAlignment="1" applyProtection="1">
      <alignment horizontal="left" vertical="center" wrapText="1" readingOrder="1"/>
      <protection locked="0"/>
    </xf>
    <xf numFmtId="0" fontId="38" fillId="0" borderId="49" xfId="2" applyFont="1" applyBorder="1" applyAlignment="1" applyProtection="1">
      <alignment horizontal="left" vertical="center" wrapText="1" indent="2" readingOrder="1"/>
      <protection locked="0"/>
    </xf>
    <xf numFmtId="0" fontId="37" fillId="0" borderId="0" xfId="2" applyFont="1" applyAlignment="1">
      <alignment horizontal="left" indent="2"/>
    </xf>
    <xf numFmtId="0" fontId="37" fillId="0" borderId="0" xfId="2" applyFont="1" applyAlignment="1">
      <alignment horizontal="left"/>
    </xf>
    <xf numFmtId="0" fontId="38" fillId="0" borderId="45" xfId="2" applyFont="1" applyBorder="1" applyAlignment="1" applyProtection="1">
      <alignment horizontal="left" vertical="center" wrapText="1" indent="2" readingOrder="1"/>
      <protection locked="0"/>
    </xf>
    <xf numFmtId="0" fontId="37" fillId="0" borderId="25" xfId="2" applyFont="1" applyBorder="1" applyAlignment="1">
      <alignment horizontal="left" indent="2"/>
    </xf>
    <xf numFmtId="0" fontId="37" fillId="0" borderId="0" xfId="2" applyFont="1" applyBorder="1" applyAlignment="1">
      <alignment horizontal="left" indent="2"/>
    </xf>
    <xf numFmtId="0" fontId="37" fillId="0" borderId="51" xfId="2" applyFont="1" applyBorder="1" applyAlignment="1">
      <alignment horizontal="left" indent="2"/>
    </xf>
    <xf numFmtId="0" fontId="36" fillId="0" borderId="61" xfId="2" applyFont="1" applyBorder="1" applyAlignment="1" applyProtection="1">
      <alignment horizontal="left" vertical="center" wrapText="1" readingOrder="1"/>
      <protection locked="0"/>
    </xf>
    <xf numFmtId="0" fontId="37" fillId="0" borderId="62" xfId="2" applyFont="1" applyBorder="1" applyAlignment="1" applyProtection="1">
      <alignment vertical="top" wrapText="1"/>
      <protection locked="0"/>
    </xf>
    <xf numFmtId="165" fontId="36" fillId="0" borderId="61" xfId="2" applyNumberFormat="1" applyFont="1" applyBorder="1" applyAlignment="1" applyProtection="1">
      <alignment horizontal="right" vertical="center" wrapText="1" readingOrder="1"/>
      <protection locked="0"/>
    </xf>
    <xf numFmtId="165" fontId="36" fillId="0" borderId="61" xfId="2" applyNumberFormat="1" applyFont="1" applyBorder="1" applyAlignment="1" applyProtection="1">
      <alignment horizontal="right" vertical="center" wrapText="1" readingOrder="1"/>
      <protection locked="0"/>
    </xf>
    <xf numFmtId="165" fontId="36" fillId="0" borderId="63" xfId="2" applyNumberFormat="1" applyFont="1" applyBorder="1" applyAlignment="1" applyProtection="1">
      <alignment horizontal="right" vertical="center" wrapText="1" readingOrder="1"/>
      <protection locked="0"/>
    </xf>
    <xf numFmtId="0" fontId="37" fillId="0" borderId="64" xfId="2" applyFont="1" applyBorder="1" applyAlignment="1" applyProtection="1">
      <alignment vertical="top" wrapText="1"/>
      <protection locked="0"/>
    </xf>
    <xf numFmtId="1" fontId="0" fillId="0" borderId="0" xfId="0" applyNumberFormat="1"/>
    <xf numFmtId="43" fontId="0" fillId="0" borderId="0" xfId="1" applyFont="1"/>
    <xf numFmtId="43" fontId="1" fillId="0" borderId="0" xfId="1" applyFont="1"/>
    <xf numFmtId="0" fontId="32" fillId="8" borderId="20" xfId="0" applyFont="1" applyFill="1" applyBorder="1" applyAlignment="1">
      <alignment horizontal="center"/>
    </xf>
    <xf numFmtId="0" fontId="32" fillId="8" borderId="24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17" xfId="0" applyFont="1" applyFill="1" applyBorder="1" applyAlignment="1">
      <alignment horizontal="center"/>
    </xf>
    <xf numFmtId="0" fontId="42" fillId="8" borderId="22" xfId="0" applyFont="1" applyFill="1" applyBorder="1" applyAlignment="1">
      <alignment horizontal="center"/>
    </xf>
    <xf numFmtId="0" fontId="42" fillId="8" borderId="25" xfId="0" applyFont="1" applyFill="1" applyBorder="1" applyAlignment="1">
      <alignment horizontal="center"/>
    </xf>
    <xf numFmtId="0" fontId="43" fillId="8" borderId="25" xfId="0" applyFont="1" applyFill="1" applyBorder="1" applyAlignment="1">
      <alignment horizontal="center"/>
    </xf>
    <xf numFmtId="0" fontId="42" fillId="8" borderId="23" xfId="0" applyFont="1" applyFill="1" applyBorder="1" applyAlignment="1">
      <alignment horizontal="center"/>
    </xf>
    <xf numFmtId="0" fontId="0" fillId="0" borderId="0" xfId="0" applyBorder="1"/>
    <xf numFmtId="0" fontId="32" fillId="0" borderId="0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/>
    </xf>
    <xf numFmtId="0" fontId="44" fillId="8" borderId="20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center" vertical="center"/>
    </xf>
    <xf numFmtId="0" fontId="44" fillId="8" borderId="21" xfId="0" applyFont="1" applyFill="1" applyBorder="1" applyAlignment="1">
      <alignment horizontal="center" vertical="center"/>
    </xf>
    <xf numFmtId="0" fontId="44" fillId="8" borderId="56" xfId="0" applyFont="1" applyFill="1" applyBorder="1" applyAlignment="1">
      <alignment horizontal="center" vertical="center"/>
    </xf>
    <xf numFmtId="0" fontId="44" fillId="8" borderId="57" xfId="0" applyFont="1" applyFill="1" applyBorder="1" applyAlignment="1">
      <alignment horizontal="center" vertical="center"/>
    </xf>
    <xf numFmtId="0" fontId="44" fillId="8" borderId="60" xfId="0" applyFont="1" applyFill="1" applyBorder="1" applyAlignment="1">
      <alignment horizontal="center" vertical="center"/>
    </xf>
    <xf numFmtId="43" fontId="44" fillId="8" borderId="15" xfId="1" applyFont="1" applyFill="1" applyBorder="1" applyAlignment="1">
      <alignment horizontal="center" vertical="center" wrapText="1"/>
    </xf>
    <xf numFmtId="0" fontId="44" fillId="8" borderId="22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/>
    </xf>
    <xf numFmtId="0" fontId="44" fillId="8" borderId="23" xfId="0" applyFont="1" applyFill="1" applyBorder="1" applyAlignment="1">
      <alignment horizontal="center" vertical="center"/>
    </xf>
    <xf numFmtId="43" fontId="44" fillId="8" borderId="26" xfId="1" applyFont="1" applyFill="1" applyBorder="1" applyAlignment="1">
      <alignment horizontal="center" vertical="center"/>
    </xf>
    <xf numFmtId="43" fontId="44" fillId="8" borderId="26" xfId="1" applyFont="1" applyFill="1" applyBorder="1" applyAlignment="1">
      <alignment horizontal="center" vertical="center" wrapText="1"/>
    </xf>
    <xf numFmtId="43" fontId="44" fillId="8" borderId="19" xfId="1" applyFont="1" applyFill="1" applyBorder="1" applyAlignment="1">
      <alignment horizontal="center" vertical="center" wrapText="1"/>
    </xf>
    <xf numFmtId="0" fontId="0" fillId="0" borderId="20" xfId="0" applyBorder="1"/>
    <xf numFmtId="1" fontId="0" fillId="0" borderId="24" xfId="0" applyNumberFormat="1" applyBorder="1"/>
    <xf numFmtId="1" fontId="0" fillId="0" borderId="21" xfId="0" applyNumberFormat="1" applyBorder="1"/>
    <xf numFmtId="43" fontId="1" fillId="0" borderId="15" xfId="1" applyFont="1" applyBorder="1"/>
    <xf numFmtId="43" fontId="0" fillId="0" borderId="15" xfId="1" applyFont="1" applyBorder="1"/>
    <xf numFmtId="0" fontId="45" fillId="0" borderId="0" xfId="0" applyFont="1"/>
    <xf numFmtId="0" fontId="46" fillId="0" borderId="16" xfId="0" applyFont="1" applyBorder="1"/>
    <xf numFmtId="1" fontId="47" fillId="0" borderId="0" xfId="0" applyNumberFormat="1" applyFont="1" applyBorder="1"/>
    <xf numFmtId="1" fontId="47" fillId="0" borderId="17" xfId="0" applyNumberFormat="1" applyFont="1" applyBorder="1"/>
    <xf numFmtId="165" fontId="48" fillId="0" borderId="49" xfId="0" applyNumberFormat="1" applyFont="1" applyBorder="1" applyAlignment="1" applyProtection="1">
      <alignment horizontal="right" vertical="center" wrapText="1" readingOrder="1"/>
      <protection locked="0"/>
    </xf>
    <xf numFmtId="165" fontId="46" fillId="0" borderId="18" xfId="1" applyNumberFormat="1" applyFont="1" applyBorder="1"/>
    <xf numFmtId="0" fontId="0" fillId="0" borderId="16" xfId="0" applyBorder="1"/>
    <xf numFmtId="0" fontId="49" fillId="0" borderId="0" xfId="0" applyFont="1"/>
    <xf numFmtId="1" fontId="46" fillId="0" borderId="0" xfId="0" applyNumberFormat="1" applyFont="1" applyBorder="1"/>
    <xf numFmtId="1" fontId="46" fillId="0" borderId="17" xfId="0" applyNumberFormat="1" applyFont="1" applyBorder="1"/>
    <xf numFmtId="168" fontId="46" fillId="0" borderId="0" xfId="1" applyNumberFormat="1" applyFont="1"/>
    <xf numFmtId="168" fontId="46" fillId="0" borderId="18" xfId="1" applyNumberFormat="1" applyFont="1" applyBorder="1"/>
    <xf numFmtId="0" fontId="2" fillId="0" borderId="0" xfId="0" applyFont="1"/>
    <xf numFmtId="168" fontId="47" fillId="0" borderId="0" xfId="1" applyNumberFormat="1" applyFont="1"/>
    <xf numFmtId="165" fontId="47" fillId="0" borderId="18" xfId="1" applyNumberFormat="1" applyFont="1" applyBorder="1"/>
    <xf numFmtId="168" fontId="47" fillId="0" borderId="18" xfId="1" applyNumberFormat="1" applyFont="1" applyBorder="1"/>
    <xf numFmtId="0" fontId="46" fillId="0" borderId="0" xfId="0" applyFont="1" applyBorder="1"/>
    <xf numFmtId="0" fontId="46" fillId="0" borderId="17" xfId="0" applyFont="1" applyBorder="1"/>
    <xf numFmtId="0" fontId="47" fillId="0" borderId="0" xfId="0" applyFont="1" applyBorder="1"/>
    <xf numFmtId="0" fontId="47" fillId="0" borderId="17" xfId="0" applyFont="1" applyBorder="1"/>
    <xf numFmtId="0" fontId="47" fillId="0" borderId="16" xfId="0" applyFont="1" applyBorder="1"/>
    <xf numFmtId="0" fontId="46" fillId="0" borderId="0" xfId="0" applyFont="1" applyBorder="1" applyAlignment="1">
      <alignment horizontal="right"/>
    </xf>
    <xf numFmtId="0" fontId="46" fillId="0" borderId="17" xfId="0" applyFont="1" applyBorder="1" applyAlignment="1">
      <alignment horizontal="center"/>
    </xf>
    <xf numFmtId="168" fontId="46" fillId="0" borderId="0" xfId="1" applyNumberFormat="1" applyFont="1" applyAlignment="1">
      <alignment horizontal="right"/>
    </xf>
    <xf numFmtId="165" fontId="46" fillId="0" borderId="18" xfId="1" applyNumberFormat="1" applyFont="1" applyBorder="1" applyAlignment="1">
      <alignment horizontal="right"/>
    </xf>
    <xf numFmtId="168" fontId="46" fillId="0" borderId="18" xfId="1" applyNumberFormat="1" applyFont="1" applyBorder="1" applyAlignment="1">
      <alignment horizontal="right"/>
    </xf>
    <xf numFmtId="1" fontId="46" fillId="0" borderId="16" xfId="0" applyNumberFormat="1" applyFont="1" applyBorder="1"/>
    <xf numFmtId="165" fontId="50" fillId="0" borderId="49" xfId="0" applyNumberFormat="1" applyFont="1" applyBorder="1" applyAlignment="1" applyProtection="1">
      <alignment horizontal="right" vertical="center" wrapText="1" readingOrder="1"/>
      <protection locked="0"/>
    </xf>
    <xf numFmtId="165" fontId="47" fillId="0" borderId="49" xfId="0" applyNumberFormat="1" applyFont="1" applyBorder="1" applyAlignment="1" applyProtection="1">
      <alignment horizontal="right" vertical="center" wrapText="1" readingOrder="1"/>
      <protection locked="0"/>
    </xf>
    <xf numFmtId="165" fontId="50" fillId="0" borderId="69" xfId="0" applyNumberFormat="1" applyFont="1" applyBorder="1" applyAlignment="1" applyProtection="1">
      <alignment horizontal="right" vertical="center" wrapText="1" readingOrder="1"/>
      <protection locked="0"/>
    </xf>
    <xf numFmtId="43" fontId="47" fillId="0" borderId="0" xfId="1" applyFont="1"/>
    <xf numFmtId="43" fontId="47" fillId="0" borderId="18" xfId="1" applyFont="1" applyBorder="1"/>
    <xf numFmtId="43" fontId="46" fillId="0" borderId="0" xfId="1" applyFont="1"/>
    <xf numFmtId="43" fontId="46" fillId="0" borderId="16" xfId="1" applyFont="1" applyBorder="1"/>
    <xf numFmtId="43" fontId="46" fillId="0" borderId="18" xfId="1" applyFont="1" applyBorder="1"/>
    <xf numFmtId="0" fontId="0" fillId="0" borderId="22" xfId="0" applyBorder="1"/>
    <xf numFmtId="1" fontId="0" fillId="0" borderId="25" xfId="0" applyNumberFormat="1" applyBorder="1"/>
    <xf numFmtId="1" fontId="0" fillId="0" borderId="23" xfId="0" applyNumberFormat="1" applyBorder="1"/>
    <xf numFmtId="43" fontId="0" fillId="0" borderId="25" xfId="1" applyFont="1" applyBorder="1"/>
    <xf numFmtId="43" fontId="1" fillId="0" borderId="19" xfId="1" applyFont="1" applyBorder="1"/>
    <xf numFmtId="43" fontId="0" fillId="0" borderId="19" xfId="1" applyFont="1" applyBorder="1"/>
    <xf numFmtId="0" fontId="44" fillId="10" borderId="39" xfId="2" applyFont="1" applyFill="1" applyBorder="1" applyAlignment="1" applyProtection="1">
      <alignment horizontal="center" vertical="center" wrapText="1" readingOrder="1"/>
      <protection locked="0"/>
    </xf>
    <xf numFmtId="0" fontId="44" fillId="10" borderId="40" xfId="2" applyFont="1" applyFill="1" applyBorder="1" applyAlignment="1" applyProtection="1">
      <alignment horizontal="center" vertical="center" wrapText="1" readingOrder="1"/>
      <protection locked="0"/>
    </xf>
    <xf numFmtId="0" fontId="44" fillId="10" borderId="41" xfId="2" applyFont="1" applyFill="1" applyBorder="1" applyAlignment="1" applyProtection="1">
      <alignment horizontal="center" vertical="center" wrapText="1" readingOrder="1"/>
      <protection locked="0"/>
    </xf>
    <xf numFmtId="0" fontId="44" fillId="10" borderId="42" xfId="2" applyFont="1" applyFill="1" applyBorder="1" applyAlignment="1" applyProtection="1">
      <alignment horizontal="center" vertical="center" wrapText="1" readingOrder="1"/>
      <protection locked="0"/>
    </xf>
    <xf numFmtId="0" fontId="51" fillId="8" borderId="43" xfId="2" applyFont="1" applyFill="1" applyBorder="1" applyAlignment="1" applyProtection="1">
      <alignment vertical="top" wrapText="1"/>
      <protection locked="0"/>
    </xf>
    <xf numFmtId="0" fontId="51" fillId="8" borderId="44" xfId="2" applyFont="1" applyFill="1" applyBorder="1" applyAlignment="1" applyProtection="1">
      <alignment vertical="top" wrapText="1"/>
      <protection locked="0"/>
    </xf>
    <xf numFmtId="0" fontId="44" fillId="10" borderId="45" xfId="2" applyFont="1" applyFill="1" applyBorder="1" applyAlignment="1" applyProtection="1">
      <alignment horizontal="center" vertical="center" wrapText="1" readingOrder="1"/>
      <protection locked="0"/>
    </xf>
    <xf numFmtId="0" fontId="44" fillId="10" borderId="25" xfId="2" applyFont="1" applyFill="1" applyBorder="1" applyAlignment="1" applyProtection="1">
      <alignment horizontal="center" vertical="center" wrapText="1" readingOrder="1"/>
      <protection locked="0"/>
    </xf>
    <xf numFmtId="0" fontId="44" fillId="10" borderId="46" xfId="2" applyFont="1" applyFill="1" applyBorder="1" applyAlignment="1" applyProtection="1">
      <alignment horizontal="center" vertical="center" wrapText="1" readingOrder="1"/>
      <protection locked="0"/>
    </xf>
    <xf numFmtId="0" fontId="44" fillId="10" borderId="47" xfId="2" applyFont="1" applyFill="1" applyBorder="1" applyAlignment="1" applyProtection="1">
      <alignment horizontal="center" vertical="center" wrapText="1" readingOrder="1"/>
      <protection locked="0"/>
    </xf>
    <xf numFmtId="0" fontId="44" fillId="10" borderId="47" xfId="2" applyFont="1" applyFill="1" applyBorder="1" applyAlignment="1" applyProtection="1">
      <alignment horizontal="center" vertical="center" wrapText="1" readingOrder="1"/>
      <protection locked="0"/>
    </xf>
    <xf numFmtId="0" fontId="51" fillId="8" borderId="48" xfId="2" applyFont="1" applyFill="1" applyBorder="1" applyAlignment="1" applyProtection="1">
      <alignment vertical="top" wrapText="1"/>
      <protection locked="0"/>
    </xf>
    <xf numFmtId="0" fontId="52" fillId="10" borderId="39" xfId="2" applyFont="1" applyFill="1" applyBorder="1" applyAlignment="1" applyProtection="1">
      <alignment horizontal="center" vertical="center" wrapText="1" readingOrder="1"/>
      <protection locked="0"/>
    </xf>
    <xf numFmtId="0" fontId="52" fillId="10" borderId="40" xfId="2" applyFont="1" applyFill="1" applyBorder="1" applyAlignment="1" applyProtection="1">
      <alignment horizontal="center" vertical="center" wrapText="1" readingOrder="1"/>
      <protection locked="0"/>
    </xf>
    <xf numFmtId="0" fontId="52" fillId="10" borderId="41" xfId="2" applyFont="1" applyFill="1" applyBorder="1" applyAlignment="1" applyProtection="1">
      <alignment horizontal="center" vertical="center" wrapText="1" readingOrder="1"/>
      <protection locked="0"/>
    </xf>
    <xf numFmtId="0" fontId="52" fillId="10" borderId="42" xfId="2" applyFont="1" applyFill="1" applyBorder="1" applyAlignment="1" applyProtection="1">
      <alignment horizontal="center" vertical="center" wrapText="1" readingOrder="1"/>
      <protection locked="0"/>
    </xf>
    <xf numFmtId="0" fontId="53" fillId="8" borderId="43" xfId="2" applyFont="1" applyFill="1" applyBorder="1" applyAlignment="1" applyProtection="1">
      <alignment vertical="top" wrapText="1"/>
      <protection locked="0"/>
    </xf>
    <xf numFmtId="0" fontId="53" fillId="8" borderId="44" xfId="2" applyFont="1" applyFill="1" applyBorder="1" applyAlignment="1" applyProtection="1">
      <alignment vertical="top" wrapText="1"/>
      <protection locked="0"/>
    </xf>
    <xf numFmtId="0" fontId="52" fillId="10" borderId="45" xfId="2" applyFont="1" applyFill="1" applyBorder="1" applyAlignment="1" applyProtection="1">
      <alignment horizontal="center" vertical="center" wrapText="1" readingOrder="1"/>
      <protection locked="0"/>
    </xf>
    <xf numFmtId="0" fontId="52" fillId="10" borderId="25" xfId="2" applyFont="1" applyFill="1" applyBorder="1" applyAlignment="1" applyProtection="1">
      <alignment horizontal="center" vertical="center" wrapText="1" readingOrder="1"/>
      <protection locked="0"/>
    </xf>
    <xf numFmtId="0" fontId="52" fillId="10" borderId="46" xfId="2" applyFont="1" applyFill="1" applyBorder="1" applyAlignment="1" applyProtection="1">
      <alignment horizontal="center" vertical="center" wrapText="1" readingOrder="1"/>
      <protection locked="0"/>
    </xf>
    <xf numFmtId="0" fontId="52" fillId="10" borderId="47" xfId="2" applyFont="1" applyFill="1" applyBorder="1" applyAlignment="1" applyProtection="1">
      <alignment horizontal="center" vertical="center" wrapText="1" readingOrder="1"/>
      <protection locked="0"/>
    </xf>
    <xf numFmtId="0" fontId="52" fillId="10" borderId="47" xfId="2" applyFont="1" applyFill="1" applyBorder="1" applyAlignment="1" applyProtection="1">
      <alignment horizontal="center" vertical="center" wrapText="1" readingOrder="1"/>
      <protection locked="0"/>
    </xf>
    <xf numFmtId="0" fontId="53" fillId="8" borderId="48" xfId="2" applyFont="1" applyFill="1" applyBorder="1" applyAlignment="1" applyProtection="1">
      <alignment vertical="top" wrapText="1"/>
      <protection locked="0"/>
    </xf>
    <xf numFmtId="0" fontId="52" fillId="10" borderId="20" xfId="2" applyFont="1" applyFill="1" applyBorder="1" applyAlignment="1" applyProtection="1">
      <alignment horizontal="center" vertical="center" wrapText="1" readingOrder="1"/>
      <protection locked="0"/>
    </xf>
    <xf numFmtId="0" fontId="53" fillId="8" borderId="24" xfId="2" applyFont="1" applyFill="1" applyBorder="1" applyAlignment="1" applyProtection="1">
      <alignment vertical="top" wrapText="1"/>
      <protection locked="0"/>
    </xf>
    <xf numFmtId="0" fontId="52" fillId="10" borderId="65" xfId="2" applyFont="1" applyFill="1" applyBorder="1" applyAlignment="1" applyProtection="1">
      <alignment horizontal="center" vertical="center" wrapText="1" readingOrder="1"/>
      <protection locked="0"/>
    </xf>
    <xf numFmtId="0" fontId="53" fillId="8" borderId="66" xfId="2" applyFont="1" applyFill="1" applyBorder="1" applyAlignment="1" applyProtection="1">
      <alignment vertical="top" wrapText="1"/>
      <protection locked="0"/>
    </xf>
    <xf numFmtId="0" fontId="53" fillId="8" borderId="67" xfId="2" applyFont="1" applyFill="1" applyBorder="1" applyAlignment="1" applyProtection="1">
      <alignment vertical="top" wrapText="1"/>
      <protection locked="0"/>
    </xf>
    <xf numFmtId="0" fontId="52" fillId="10" borderId="54" xfId="2" applyFont="1" applyFill="1" applyBorder="1" applyAlignment="1" applyProtection="1">
      <alignment horizontal="center" vertical="center" wrapText="1" readingOrder="1"/>
      <protection locked="0"/>
    </xf>
    <xf numFmtId="0" fontId="53" fillId="8" borderId="21" xfId="2" applyFont="1" applyFill="1" applyBorder="1" applyAlignment="1" applyProtection="1">
      <alignment vertical="top" wrapText="1"/>
      <protection locked="0"/>
    </xf>
    <xf numFmtId="0" fontId="52" fillId="10" borderId="22" xfId="2" applyFont="1" applyFill="1" applyBorder="1" applyAlignment="1" applyProtection="1">
      <alignment horizontal="center" vertical="center" wrapText="1" readingOrder="1"/>
      <protection locked="0"/>
    </xf>
    <xf numFmtId="0" fontId="53" fillId="8" borderId="25" xfId="2" applyFont="1" applyFill="1" applyBorder="1"/>
    <xf numFmtId="0" fontId="53" fillId="8" borderId="68" xfId="2" applyFont="1" applyFill="1" applyBorder="1" applyAlignment="1" applyProtection="1">
      <alignment vertical="top" wrapText="1"/>
      <protection locked="0"/>
    </xf>
    <xf numFmtId="0" fontId="52" fillId="10" borderId="46" xfId="2" applyFont="1" applyFill="1" applyBorder="1" applyAlignment="1" applyProtection="1">
      <alignment horizontal="center" vertical="top" wrapText="1" readingOrder="1"/>
      <protection locked="0"/>
    </xf>
    <xf numFmtId="0" fontId="53" fillId="8" borderId="23" xfId="2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0600" y="17354549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81125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29550" y="17354550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096250" y="174783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58</xdr:row>
      <xdr:rowOff>152400</xdr:rowOff>
    </xdr:from>
    <xdr:to>
      <xdr:col>8</xdr:col>
      <xdr:colOff>784514</xdr:colOff>
      <xdr:row>63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343650" y="10668000"/>
          <a:ext cx="310861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600076</xdr:colOff>
      <xdr:row>59</xdr:row>
      <xdr:rowOff>19050</xdr:rowOff>
    </xdr:from>
    <xdr:to>
      <xdr:col>3</xdr:col>
      <xdr:colOff>962025</xdr:colOff>
      <xdr:row>63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00076" y="10725150"/>
          <a:ext cx="346709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0</xdr:colOff>
      <xdr:row>3</xdr:row>
      <xdr:rowOff>142875</xdr:rowOff>
    </xdr:to>
    <xdr:pic>
      <xdr:nvPicPr>
        <xdr:cNvPr id="4" name="Imagen 13" descr="escu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90500" y="47625"/>
          <a:ext cx="571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33</xdr:row>
      <xdr:rowOff>142875</xdr:rowOff>
    </xdr:from>
    <xdr:to>
      <xdr:col>11</xdr:col>
      <xdr:colOff>584489</xdr:colOff>
      <xdr:row>38</xdr:row>
      <xdr:rowOff>142875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124575" y="6296025"/>
          <a:ext cx="345151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752476</xdr:colOff>
      <xdr:row>34</xdr:row>
      <xdr:rowOff>19050</xdr:rowOff>
    </xdr:from>
    <xdr:to>
      <xdr:col>6</xdr:col>
      <xdr:colOff>276225</xdr:colOff>
      <xdr:row>38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52476" y="6362700"/>
          <a:ext cx="4133849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del Gobierno del Estado</a:t>
          </a:r>
        </a:p>
      </xdr:txBody>
    </xdr:sp>
    <xdr:clientData/>
  </xdr:twoCellAnchor>
  <xdr:twoCellAnchor>
    <xdr:from>
      <xdr:col>0</xdr:col>
      <xdr:colOff>266700</xdr:colOff>
      <xdr:row>0</xdr:row>
      <xdr:rowOff>28575</xdr:rowOff>
    </xdr:from>
    <xdr:to>
      <xdr:col>1</xdr:col>
      <xdr:colOff>76200</xdr:colOff>
      <xdr:row>3</xdr:row>
      <xdr:rowOff>123825</xdr:rowOff>
    </xdr:to>
    <xdr:pic>
      <xdr:nvPicPr>
        <xdr:cNvPr id="4" name="Imagen 13" descr="escu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8575"/>
          <a:ext cx="571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90</xdr:row>
      <xdr:rowOff>0</xdr:rowOff>
    </xdr:from>
    <xdr:to>
      <xdr:col>1</xdr:col>
      <xdr:colOff>3562350</xdr:colOff>
      <xdr:row>90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17516475"/>
          <a:ext cx="359092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90</xdr:row>
      <xdr:rowOff>0</xdr:rowOff>
    </xdr:from>
    <xdr:to>
      <xdr:col>4</xdr:col>
      <xdr:colOff>952500</xdr:colOff>
      <xdr:row>90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638550" y="17516475"/>
          <a:ext cx="3305175" cy="581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90</xdr:row>
      <xdr:rowOff>114300</xdr:rowOff>
    </xdr:from>
    <xdr:to>
      <xdr:col>1</xdr:col>
      <xdr:colOff>3390900</xdr:colOff>
      <xdr:row>90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71450" y="17630775"/>
          <a:ext cx="3295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90</xdr:row>
      <xdr:rowOff>114300</xdr:rowOff>
    </xdr:from>
    <xdr:to>
      <xdr:col>4</xdr:col>
      <xdr:colOff>828675</xdr:colOff>
      <xdr:row>90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695700" y="17630775"/>
          <a:ext cx="3152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76200"/>
          <a:ext cx="6191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279400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9525"/>
          <a:ext cx="279400" cy="247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</xdr:row>
      <xdr:rowOff>104775</xdr:rowOff>
    </xdr:from>
    <xdr:to>
      <xdr:col>4</xdr:col>
      <xdr:colOff>323850</xdr:colOff>
      <xdr:row>4</xdr:row>
      <xdr:rowOff>209550</xdr:rowOff>
    </xdr:to>
    <xdr:pic>
      <xdr:nvPicPr>
        <xdr:cNvPr id="2" name="Picture 0" descr="68356141-9085-4c95-9a33-5c7b018e5e3c">
          <a:extLst>
            <a:ext uri="{FF2B5EF4-FFF2-40B4-BE49-F238E27FC236}">
              <a16:creationId xmlns:a16="http://schemas.microsoft.com/office/drawing/2014/main" id="{7CD3970D-561C-4C76-A32B-E1D5078B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428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549276</xdr:colOff>
      <xdr:row>193</xdr:row>
      <xdr:rowOff>118534</xdr:rowOff>
    </xdr:from>
    <xdr:to>
      <xdr:col>7</xdr:col>
      <xdr:colOff>1000123</xdr:colOff>
      <xdr:row>197</xdr:row>
      <xdr:rowOff>77698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9CDCC0E-6BF9-4366-936D-1380A6DB8D4A}"/>
            </a:ext>
          </a:extLst>
        </xdr:cNvPr>
        <xdr:cNvSpPr txBox="1"/>
      </xdr:nvSpPr>
      <xdr:spPr>
        <a:xfrm>
          <a:off x="1530351" y="47438734"/>
          <a:ext cx="3632197" cy="606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791633</xdr:colOff>
      <xdr:row>193</xdr:row>
      <xdr:rowOff>127000</xdr:rowOff>
    </xdr:from>
    <xdr:to>
      <xdr:col>14</xdr:col>
      <xdr:colOff>28735</xdr:colOff>
      <xdr:row>197</xdr:row>
      <xdr:rowOff>68231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E387D16-27FE-4481-86BF-2009DE32AB27}"/>
            </a:ext>
          </a:extLst>
        </xdr:cNvPr>
        <xdr:cNvSpPr txBox="1"/>
      </xdr:nvSpPr>
      <xdr:spPr>
        <a:xfrm>
          <a:off x="7516283" y="47447200"/>
          <a:ext cx="3609077" cy="588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104775</xdr:rowOff>
    </xdr:from>
    <xdr:to>
      <xdr:col>4</xdr:col>
      <xdr:colOff>47625</xdr:colOff>
      <xdr:row>5</xdr:row>
      <xdr:rowOff>247650</xdr:rowOff>
    </xdr:to>
    <xdr:pic>
      <xdr:nvPicPr>
        <xdr:cNvPr id="2" name="Picture 0" descr="5083fcc7-b492-4de6-bcbd-9f4e27674da8">
          <a:extLst>
            <a:ext uri="{FF2B5EF4-FFF2-40B4-BE49-F238E27FC236}">
              <a16:creationId xmlns:a16="http://schemas.microsoft.com/office/drawing/2014/main" id="{22A12A72-BE81-494C-A19A-9069676A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42875"/>
          <a:ext cx="14097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293914</xdr:colOff>
      <xdr:row>126</xdr:row>
      <xdr:rowOff>12247</xdr:rowOff>
    </xdr:from>
    <xdr:to>
      <xdr:col>6</xdr:col>
      <xdr:colOff>119742</xdr:colOff>
      <xdr:row>133</xdr:row>
      <xdr:rowOff>32749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E8C0E4F-C1CE-422C-90D0-1AF0E4C0D744}"/>
            </a:ext>
          </a:extLst>
        </xdr:cNvPr>
        <xdr:cNvSpPr txBox="1"/>
      </xdr:nvSpPr>
      <xdr:spPr>
        <a:xfrm>
          <a:off x="1313089" y="31301872"/>
          <a:ext cx="3273878" cy="1153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273505</xdr:colOff>
      <xdr:row>127</xdr:row>
      <xdr:rowOff>43543</xdr:rowOff>
    </xdr:from>
    <xdr:to>
      <xdr:col>11</xdr:col>
      <xdr:colOff>325212</xdr:colOff>
      <xdr:row>131</xdr:row>
      <xdr:rowOff>140979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5017ACB-86D0-4AB4-BE53-3E895BE32592}"/>
            </a:ext>
          </a:extLst>
        </xdr:cNvPr>
        <xdr:cNvSpPr txBox="1"/>
      </xdr:nvSpPr>
      <xdr:spPr>
        <a:xfrm>
          <a:off x="7655380" y="31495093"/>
          <a:ext cx="3575957" cy="745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</xdr:row>
      <xdr:rowOff>171450</xdr:rowOff>
    </xdr:from>
    <xdr:to>
      <xdr:col>4</xdr:col>
      <xdr:colOff>666750</xdr:colOff>
      <xdr:row>5</xdr:row>
      <xdr:rowOff>66675</xdr:rowOff>
    </xdr:to>
    <xdr:pic>
      <xdr:nvPicPr>
        <xdr:cNvPr id="2" name="Picture 0" descr="375c8d12-db37-41e7-86b5-b7176d9d97cf">
          <a:extLst>
            <a:ext uri="{FF2B5EF4-FFF2-40B4-BE49-F238E27FC236}">
              <a16:creationId xmlns:a16="http://schemas.microsoft.com/office/drawing/2014/main" id="{D5818A6C-01E2-4E0A-BFBE-6120A515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00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133351</xdr:colOff>
      <xdr:row>94</xdr:row>
      <xdr:rowOff>0</xdr:rowOff>
    </xdr:from>
    <xdr:to>
      <xdr:col>8</xdr:col>
      <xdr:colOff>68036</xdr:colOff>
      <xdr:row>99</xdr:row>
      <xdr:rowOff>144269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6BC2EDF-0F01-4AAC-B7A2-2C1941449E86}"/>
            </a:ext>
          </a:extLst>
        </xdr:cNvPr>
        <xdr:cNvSpPr txBox="1"/>
      </xdr:nvSpPr>
      <xdr:spPr>
        <a:xfrm>
          <a:off x="752476" y="28489275"/>
          <a:ext cx="3925660" cy="953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790575</xdr:colOff>
      <xdr:row>94</xdr:row>
      <xdr:rowOff>66675</xdr:rowOff>
    </xdr:from>
    <xdr:to>
      <xdr:col>15</xdr:col>
      <xdr:colOff>85724</xdr:colOff>
      <xdr:row>98</xdr:row>
      <xdr:rowOff>140955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93C74B4-006F-4EB4-90AE-4E37D7FBED66}"/>
            </a:ext>
          </a:extLst>
        </xdr:cNvPr>
        <xdr:cNvSpPr txBox="1"/>
      </xdr:nvSpPr>
      <xdr:spPr>
        <a:xfrm>
          <a:off x="6657975" y="28555950"/>
          <a:ext cx="3581399" cy="72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Ing. Carmen Rafael Valle Cambraniz</a:t>
          </a:r>
          <a:endParaRPr lang="es-MX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latin typeface="Arial" panose="020B0604020202020204" pitchFamily="34" charset="0"/>
              <a:cs typeface="Arial" panose="020B0604020202020204" pitchFamily="34" charset="0"/>
            </a:rPr>
            <a:t>Subsecretario de Programación y Presupuesto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84</xdr:row>
      <xdr:rowOff>10887</xdr:rowOff>
    </xdr:from>
    <xdr:to>
      <xdr:col>5</xdr:col>
      <xdr:colOff>248693</xdr:colOff>
      <xdr:row>88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D3C3E5-EC36-4565-A995-F0ABAF3DF9B9}"/>
            </a:ext>
          </a:extLst>
        </xdr:cNvPr>
        <xdr:cNvSpPr txBox="1"/>
      </xdr:nvSpPr>
      <xdr:spPr>
        <a:xfrm>
          <a:off x="108857" y="15365187"/>
          <a:ext cx="560718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</xdr:colOff>
      <xdr:row>84</xdr:row>
      <xdr:rowOff>32657</xdr:rowOff>
    </xdr:from>
    <xdr:to>
      <xdr:col>9</xdr:col>
      <xdr:colOff>438495</xdr:colOff>
      <xdr:row>88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7E2E152-789C-4FF9-ABDE-1F84FF2A4A62}"/>
            </a:ext>
          </a:extLst>
        </xdr:cNvPr>
        <xdr:cNvSpPr txBox="1"/>
      </xdr:nvSpPr>
      <xdr:spPr>
        <a:xfrm>
          <a:off x="6894195" y="15386957"/>
          <a:ext cx="5317200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Manuel Ortiz Gonzalez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Secretaría de Administración e Innovación Gubernamental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2</xdr:row>
      <xdr:rowOff>87086</xdr:rowOff>
    </xdr:from>
    <xdr:to>
      <xdr:col>3</xdr:col>
      <xdr:colOff>936171</xdr:colOff>
      <xdr:row>8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4B2CA403-033E-45D2-8EEC-84C5D79D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07" y="449036"/>
          <a:ext cx="1065439" cy="12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2017/Estados-Finan-%202017/3-%20tercero-2017/3er%20Trim%202017%20elias/1.%20EF%203er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F"/>
      <sheetName val="ESF Det"/>
    </sheetNames>
    <sheetDataSet>
      <sheetData sheetId="0">
        <row r="77">
          <cell r="D77">
            <v>1687512061.4499989</v>
          </cell>
          <cell r="E77">
            <v>789041043.68000412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70" zoomScaleNormal="70" workbookViewId="0">
      <selection activeCell="C81" sqref="C81"/>
    </sheetView>
  </sheetViews>
  <sheetFormatPr baseColWidth="10" defaultRowHeight="11.25" x14ac:dyDescent="0.2"/>
  <cols>
    <col min="1" max="1" width="64.7109375" style="26" customWidth="1"/>
    <col min="2" max="2" width="16.7109375" style="17" customWidth="1"/>
    <col min="3" max="3" width="16.7109375" style="26" customWidth="1"/>
    <col min="4" max="4" width="64.7109375" style="26" customWidth="1"/>
    <col min="5" max="6" width="16.7109375" style="121" customWidth="1"/>
    <col min="7" max="7" width="14.140625" style="85" bestFit="1" customWidth="1"/>
    <col min="8" max="8" width="13" style="26" bestFit="1" customWidth="1"/>
    <col min="9" max="16384" width="11.42578125" style="26"/>
  </cols>
  <sheetData>
    <row r="1" spans="1:7" ht="12" x14ac:dyDescent="0.2">
      <c r="A1" s="141" t="s">
        <v>114</v>
      </c>
      <c r="B1" s="141"/>
      <c r="C1" s="141"/>
      <c r="D1" s="141"/>
      <c r="E1" s="141"/>
      <c r="F1" s="141"/>
    </row>
    <row r="2" spans="1:7" ht="12" x14ac:dyDescent="0.2">
      <c r="A2" s="141" t="s">
        <v>115</v>
      </c>
      <c r="B2" s="141"/>
      <c r="C2" s="141"/>
      <c r="D2" s="141"/>
      <c r="E2" s="141"/>
      <c r="F2" s="141"/>
    </row>
    <row r="3" spans="1:7" ht="12" x14ac:dyDescent="0.2">
      <c r="A3" s="141" t="s">
        <v>116</v>
      </c>
      <c r="B3" s="141"/>
      <c r="C3" s="141"/>
      <c r="D3" s="141"/>
      <c r="E3" s="141"/>
      <c r="F3" s="141"/>
    </row>
    <row r="4" spans="1:7" ht="39" customHeight="1" x14ac:dyDescent="0.2">
      <c r="A4" s="142" t="s">
        <v>3</v>
      </c>
      <c r="B4" s="142"/>
      <c r="C4" s="142"/>
      <c r="D4" s="142"/>
      <c r="E4" s="142"/>
      <c r="F4" s="142"/>
    </row>
    <row r="5" spans="1:7" ht="34.5" customHeight="1" x14ac:dyDescent="0.2">
      <c r="A5" s="86" t="s">
        <v>23</v>
      </c>
      <c r="B5" s="86">
        <v>2017</v>
      </c>
      <c r="C5" s="87">
        <v>2016</v>
      </c>
      <c r="D5" s="88" t="s">
        <v>23</v>
      </c>
      <c r="E5" s="86">
        <v>2017</v>
      </c>
      <c r="F5" s="87">
        <v>2016</v>
      </c>
    </row>
    <row r="6" spans="1:7" ht="12" x14ac:dyDescent="0.2">
      <c r="A6" s="89" t="s">
        <v>117</v>
      </c>
      <c r="B6" s="90"/>
      <c r="C6" s="91"/>
      <c r="D6" s="89" t="s">
        <v>118</v>
      </c>
      <c r="E6" s="92"/>
      <c r="F6" s="92"/>
    </row>
    <row r="7" spans="1:7" ht="12" x14ac:dyDescent="0.2">
      <c r="A7" s="93" t="s">
        <v>119</v>
      </c>
      <c r="B7" s="94"/>
      <c r="C7" s="95"/>
      <c r="D7" s="93" t="s">
        <v>120</v>
      </c>
      <c r="E7" s="96"/>
      <c r="F7" s="96"/>
    </row>
    <row r="8" spans="1:7" ht="12" x14ac:dyDescent="0.2">
      <c r="A8" s="93"/>
      <c r="B8" s="94"/>
      <c r="C8" s="95"/>
      <c r="D8" s="93"/>
      <c r="E8" s="96"/>
      <c r="F8" s="96"/>
    </row>
    <row r="9" spans="1:7" ht="12" x14ac:dyDescent="0.2">
      <c r="A9" s="93" t="s">
        <v>121</v>
      </c>
      <c r="B9" s="97">
        <f>SUM(B10:B16)</f>
        <v>1900398448.48</v>
      </c>
      <c r="C9" s="97">
        <f>SUM(C10:C16)</f>
        <v>1213303171.04</v>
      </c>
      <c r="D9" s="93" t="s">
        <v>122</v>
      </c>
      <c r="E9" s="97">
        <f>SUM(E10:E18)</f>
        <v>247712636.59</v>
      </c>
      <c r="F9" s="97">
        <f>SUM(F10:F18)</f>
        <v>428495624.42000002</v>
      </c>
    </row>
    <row r="10" spans="1:7" ht="12" x14ac:dyDescent="0.2">
      <c r="A10" s="98" t="s">
        <v>123</v>
      </c>
      <c r="B10" s="96">
        <v>1267966.8600000001</v>
      </c>
      <c r="C10" s="96">
        <v>993800</v>
      </c>
      <c r="D10" s="98" t="s">
        <v>124</v>
      </c>
      <c r="E10" s="96">
        <v>904017.42</v>
      </c>
      <c r="F10" s="96">
        <v>0</v>
      </c>
    </row>
    <row r="11" spans="1:7" ht="12" x14ac:dyDescent="0.2">
      <c r="A11" s="98" t="s">
        <v>125</v>
      </c>
      <c r="B11" s="96">
        <v>53816332.770000003</v>
      </c>
      <c r="C11" s="96">
        <v>338584680.93000001</v>
      </c>
      <c r="D11" s="98" t="s">
        <v>126</v>
      </c>
      <c r="E11" s="96">
        <v>50376117.770000003</v>
      </c>
      <c r="F11" s="96">
        <v>217861056.43000001</v>
      </c>
      <c r="G11" s="99"/>
    </row>
    <row r="12" spans="1:7" ht="12" x14ac:dyDescent="0.2">
      <c r="A12" s="98" t="s">
        <v>127</v>
      </c>
      <c r="B12" s="96">
        <v>0</v>
      </c>
      <c r="C12" s="96">
        <v>0</v>
      </c>
      <c r="D12" s="98" t="s">
        <v>128</v>
      </c>
      <c r="E12" s="96">
        <v>18934728.699999999</v>
      </c>
      <c r="F12" s="96">
        <v>25194591.059999999</v>
      </c>
    </row>
    <row r="13" spans="1:7" ht="12" x14ac:dyDescent="0.2">
      <c r="A13" s="98" t="s">
        <v>129</v>
      </c>
      <c r="B13" s="96">
        <v>1720409203.0899999</v>
      </c>
      <c r="C13" s="96">
        <v>780560379.88999999</v>
      </c>
      <c r="D13" s="98" t="s">
        <v>130</v>
      </c>
      <c r="E13" s="96">
        <v>1758015.88</v>
      </c>
      <c r="F13" s="96">
        <v>7771716.1299999999</v>
      </c>
    </row>
    <row r="14" spans="1:7" ht="12" x14ac:dyDescent="0.2">
      <c r="A14" s="98" t="s">
        <v>131</v>
      </c>
      <c r="B14" s="96">
        <v>0</v>
      </c>
      <c r="C14" s="96">
        <v>0</v>
      </c>
      <c r="D14" s="98" t="s">
        <v>132</v>
      </c>
      <c r="E14" s="96">
        <v>58361375.359999999</v>
      </c>
      <c r="F14" s="96">
        <v>56018355.210000001</v>
      </c>
    </row>
    <row r="15" spans="1:7" ht="15.75" customHeight="1" x14ac:dyDescent="0.2">
      <c r="A15" s="98" t="s">
        <v>133</v>
      </c>
      <c r="B15" s="96">
        <v>124904945.76000001</v>
      </c>
      <c r="C15" s="96">
        <v>93164310.219999999</v>
      </c>
      <c r="D15" s="98" t="s">
        <v>134</v>
      </c>
      <c r="E15" s="96">
        <v>1455800</v>
      </c>
      <c r="F15" s="96">
        <v>0</v>
      </c>
    </row>
    <row r="16" spans="1:7" ht="12" x14ac:dyDescent="0.2">
      <c r="A16" s="98" t="s">
        <v>135</v>
      </c>
      <c r="B16" s="96">
        <v>0</v>
      </c>
      <c r="C16" s="96">
        <v>0</v>
      </c>
      <c r="D16" s="98" t="s">
        <v>136</v>
      </c>
      <c r="E16" s="96">
        <v>75126753.420000002</v>
      </c>
      <c r="F16" s="96">
        <v>78798122.650000006</v>
      </c>
    </row>
    <row r="17" spans="1:6" ht="12" x14ac:dyDescent="0.2">
      <c r="A17" s="98"/>
      <c r="B17" s="96"/>
      <c r="C17" s="96"/>
      <c r="D17" s="98" t="s">
        <v>137</v>
      </c>
      <c r="E17" s="96">
        <v>0</v>
      </c>
      <c r="F17" s="96">
        <v>0</v>
      </c>
    </row>
    <row r="18" spans="1:6" ht="12" x14ac:dyDescent="0.2">
      <c r="A18" s="100" t="s">
        <v>138</v>
      </c>
      <c r="B18" s="97">
        <f>SUM(B19:B25)</f>
        <v>108331305.16</v>
      </c>
      <c r="C18" s="97">
        <f>SUM(C19:C25)</f>
        <v>108523228.14</v>
      </c>
      <c r="D18" s="98" t="s">
        <v>139</v>
      </c>
      <c r="E18" s="96">
        <v>40795828.039999999</v>
      </c>
      <c r="F18" s="96">
        <v>42851782.939999998</v>
      </c>
    </row>
    <row r="19" spans="1:6" ht="12" x14ac:dyDescent="0.2">
      <c r="A19" s="98" t="s">
        <v>140</v>
      </c>
      <c r="B19" s="96">
        <v>0</v>
      </c>
      <c r="C19" s="96">
        <v>0</v>
      </c>
      <c r="D19" s="98"/>
      <c r="E19" s="96"/>
      <c r="F19" s="96"/>
    </row>
    <row r="20" spans="1:6" ht="12" x14ac:dyDescent="0.2">
      <c r="A20" s="98" t="s">
        <v>141</v>
      </c>
      <c r="B20" s="96">
        <v>0</v>
      </c>
      <c r="C20" s="96">
        <v>0</v>
      </c>
      <c r="D20" s="93" t="s">
        <v>142</v>
      </c>
      <c r="E20" s="97">
        <f>SUM(E21:E23)</f>
        <v>0</v>
      </c>
      <c r="F20" s="97">
        <f>SUM(F21:F23)</f>
        <v>0</v>
      </c>
    </row>
    <row r="21" spans="1:6" ht="12" x14ac:dyDescent="0.2">
      <c r="A21" s="98" t="s">
        <v>143</v>
      </c>
      <c r="B21" s="96">
        <v>1784986.25</v>
      </c>
      <c r="C21" s="96">
        <v>1259896.77</v>
      </c>
      <c r="D21" s="98" t="s">
        <v>144</v>
      </c>
      <c r="E21" s="96">
        <v>0</v>
      </c>
      <c r="F21" s="96">
        <v>0</v>
      </c>
    </row>
    <row r="22" spans="1:6" ht="12" x14ac:dyDescent="0.2">
      <c r="A22" s="98" t="s">
        <v>145</v>
      </c>
      <c r="B22" s="96">
        <v>21939713.09</v>
      </c>
      <c r="C22" s="96">
        <v>7801667.4800000004</v>
      </c>
      <c r="D22" s="98" t="s">
        <v>146</v>
      </c>
      <c r="E22" s="96">
        <v>0</v>
      </c>
      <c r="F22" s="96">
        <v>0</v>
      </c>
    </row>
    <row r="23" spans="1:6" ht="12" x14ac:dyDescent="0.2">
      <c r="A23" s="98" t="s">
        <v>147</v>
      </c>
      <c r="B23" s="96">
        <v>20292821.420000002</v>
      </c>
      <c r="C23" s="96">
        <v>29874410</v>
      </c>
      <c r="D23" s="98" t="s">
        <v>148</v>
      </c>
      <c r="E23" s="96">
        <v>0</v>
      </c>
      <c r="F23" s="96">
        <v>0</v>
      </c>
    </row>
    <row r="24" spans="1:6" ht="12" x14ac:dyDescent="0.2">
      <c r="A24" s="98" t="s">
        <v>149</v>
      </c>
      <c r="B24" s="96">
        <v>64313784.399999999</v>
      </c>
      <c r="C24" s="96">
        <v>69587253.890000001</v>
      </c>
      <c r="D24" s="98"/>
      <c r="E24" s="96"/>
      <c r="F24" s="96"/>
    </row>
    <row r="25" spans="1:6" ht="12" x14ac:dyDescent="0.2">
      <c r="A25" s="98" t="s">
        <v>150</v>
      </c>
      <c r="B25" s="96">
        <v>0</v>
      </c>
      <c r="C25" s="96">
        <v>0</v>
      </c>
      <c r="D25" s="93" t="s">
        <v>151</v>
      </c>
      <c r="E25" s="97">
        <f>SUM(E26:E27)</f>
        <v>3494869.32</v>
      </c>
      <c r="F25" s="97">
        <f>SUM(F26:F27)</f>
        <v>12568506.08</v>
      </c>
    </row>
    <row r="26" spans="1:6" ht="12" x14ac:dyDescent="0.2">
      <c r="A26" s="98"/>
      <c r="B26" s="96"/>
      <c r="C26" s="96"/>
      <c r="D26" s="98" t="s">
        <v>152</v>
      </c>
      <c r="E26" s="96">
        <v>3494869.32</v>
      </c>
      <c r="F26" s="96">
        <v>12568506.08</v>
      </c>
    </row>
    <row r="27" spans="1:6" ht="12" x14ac:dyDescent="0.2">
      <c r="A27" s="93" t="s">
        <v>153</v>
      </c>
      <c r="B27" s="97">
        <f>SUM(B28:B32)</f>
        <v>217642657.28</v>
      </c>
      <c r="C27" s="97">
        <f>SUM(C28:C32)</f>
        <v>47713821.810000002</v>
      </c>
      <c r="D27" s="98" t="s">
        <v>154</v>
      </c>
      <c r="E27" s="96">
        <v>0</v>
      </c>
      <c r="F27" s="96">
        <v>0</v>
      </c>
    </row>
    <row r="28" spans="1:6" ht="24" x14ac:dyDescent="0.2">
      <c r="A28" s="98" t="s">
        <v>155</v>
      </c>
      <c r="B28" s="96">
        <v>0</v>
      </c>
      <c r="C28" s="96">
        <v>0</v>
      </c>
      <c r="D28" s="93" t="s">
        <v>156</v>
      </c>
      <c r="E28" s="97">
        <v>0</v>
      </c>
      <c r="F28" s="97">
        <v>0</v>
      </c>
    </row>
    <row r="29" spans="1:6" ht="15" customHeight="1" x14ac:dyDescent="0.2">
      <c r="A29" s="98" t="s">
        <v>157</v>
      </c>
      <c r="B29" s="96">
        <v>16387278.800000001</v>
      </c>
      <c r="C29" s="96">
        <v>8681028.1500000004</v>
      </c>
      <c r="D29" s="93" t="s">
        <v>158</v>
      </c>
      <c r="E29" s="97">
        <f>SUM(E30:E32)</f>
        <v>6196143.0899999999</v>
      </c>
      <c r="F29" s="97">
        <f>SUM(F30:F32)</f>
        <v>7801667.4800000004</v>
      </c>
    </row>
    <row r="30" spans="1:6" ht="12" x14ac:dyDescent="0.2">
      <c r="A30" s="98" t="s">
        <v>159</v>
      </c>
      <c r="B30" s="96">
        <v>5649232.2000000002</v>
      </c>
      <c r="C30" s="96">
        <v>1121823.7</v>
      </c>
      <c r="D30" s="98" t="s">
        <v>160</v>
      </c>
      <c r="E30" s="96">
        <v>0</v>
      </c>
      <c r="F30" s="96">
        <v>0</v>
      </c>
    </row>
    <row r="31" spans="1:6" ht="12" x14ac:dyDescent="0.2">
      <c r="A31" s="98" t="s">
        <v>161</v>
      </c>
      <c r="B31" s="96">
        <v>195606146.28</v>
      </c>
      <c r="C31" s="96">
        <v>37910969.960000001</v>
      </c>
      <c r="D31" s="98" t="s">
        <v>162</v>
      </c>
      <c r="E31" s="96">
        <v>0</v>
      </c>
      <c r="F31" s="96">
        <v>0</v>
      </c>
    </row>
    <row r="32" spans="1:6" ht="12" x14ac:dyDescent="0.2">
      <c r="A32" s="98" t="s">
        <v>163</v>
      </c>
      <c r="B32" s="96">
        <v>0</v>
      </c>
      <c r="C32" s="96">
        <v>0</v>
      </c>
      <c r="D32" s="98" t="s">
        <v>164</v>
      </c>
      <c r="E32" s="96">
        <v>6196143.0899999999</v>
      </c>
      <c r="F32" s="96">
        <v>7801667.4800000004</v>
      </c>
    </row>
    <row r="33" spans="1:6" ht="12" x14ac:dyDescent="0.2">
      <c r="A33" s="98"/>
      <c r="B33" s="96"/>
      <c r="C33" s="96"/>
      <c r="D33" s="98"/>
      <c r="E33" s="96"/>
      <c r="F33" s="96"/>
    </row>
    <row r="34" spans="1:6" ht="24" x14ac:dyDescent="0.2">
      <c r="A34" s="93" t="s">
        <v>165</v>
      </c>
      <c r="B34" s="97">
        <f>SUM(B35:B39)</f>
        <v>0</v>
      </c>
      <c r="C34" s="97">
        <f>SUM(C35:C39)</f>
        <v>0</v>
      </c>
      <c r="D34" s="93" t="s">
        <v>166</v>
      </c>
      <c r="E34" s="97">
        <f>SUM(E35:E40)</f>
        <v>120560658.28</v>
      </c>
      <c r="F34" s="97">
        <f>SUM(F35:F40)</f>
        <v>85111007.960000008</v>
      </c>
    </row>
    <row r="35" spans="1:6" ht="12" x14ac:dyDescent="0.2">
      <c r="A35" s="98" t="s">
        <v>167</v>
      </c>
      <c r="B35" s="96">
        <v>0</v>
      </c>
      <c r="C35" s="96">
        <v>0</v>
      </c>
      <c r="D35" s="98" t="s">
        <v>168</v>
      </c>
      <c r="E35" s="96">
        <v>65860186.689999998</v>
      </c>
      <c r="F35" s="96">
        <v>66722897.270000003</v>
      </c>
    </row>
    <row r="36" spans="1:6" ht="12" x14ac:dyDescent="0.2">
      <c r="A36" s="98" t="s">
        <v>169</v>
      </c>
      <c r="B36" s="96">
        <v>0</v>
      </c>
      <c r="C36" s="96">
        <v>0</v>
      </c>
      <c r="D36" s="98" t="s">
        <v>170</v>
      </c>
      <c r="E36" s="96">
        <v>54700471.590000004</v>
      </c>
      <c r="F36" s="96">
        <v>18388110.690000001</v>
      </c>
    </row>
    <row r="37" spans="1:6" ht="12" x14ac:dyDescent="0.2">
      <c r="A37" s="98" t="s">
        <v>171</v>
      </c>
      <c r="B37" s="96">
        <v>0</v>
      </c>
      <c r="C37" s="96">
        <v>0</v>
      </c>
      <c r="D37" s="98" t="s">
        <v>172</v>
      </c>
      <c r="E37" s="96">
        <v>0</v>
      </c>
      <c r="F37" s="96">
        <v>0</v>
      </c>
    </row>
    <row r="38" spans="1:6" ht="12" x14ac:dyDescent="0.2">
      <c r="A38" s="98" t="s">
        <v>173</v>
      </c>
      <c r="B38" s="96">
        <v>0</v>
      </c>
      <c r="C38" s="96">
        <v>0</v>
      </c>
      <c r="D38" s="98" t="s">
        <v>174</v>
      </c>
      <c r="E38" s="96">
        <v>0</v>
      </c>
      <c r="F38" s="96">
        <v>0</v>
      </c>
    </row>
    <row r="39" spans="1:6" ht="12" x14ac:dyDescent="0.2">
      <c r="A39" s="98" t="s">
        <v>175</v>
      </c>
      <c r="B39" s="96">
        <v>0</v>
      </c>
      <c r="C39" s="96">
        <v>0</v>
      </c>
      <c r="D39" s="98" t="s">
        <v>176</v>
      </c>
      <c r="E39" s="96">
        <v>0</v>
      </c>
      <c r="F39" s="96">
        <v>0</v>
      </c>
    </row>
    <row r="40" spans="1:6" ht="12" x14ac:dyDescent="0.2">
      <c r="A40" s="98"/>
      <c r="B40" s="96"/>
      <c r="C40" s="96"/>
      <c r="D40" s="98" t="s">
        <v>177</v>
      </c>
      <c r="E40" s="96">
        <v>0</v>
      </c>
      <c r="F40" s="96">
        <v>0</v>
      </c>
    </row>
    <row r="41" spans="1:6" ht="12" x14ac:dyDescent="0.2">
      <c r="A41" s="93" t="s">
        <v>178</v>
      </c>
      <c r="B41" s="97">
        <v>0</v>
      </c>
      <c r="C41" s="97">
        <v>0</v>
      </c>
      <c r="D41" s="98"/>
      <c r="E41" s="96"/>
      <c r="F41" s="96"/>
    </row>
    <row r="42" spans="1:6" ht="12" x14ac:dyDescent="0.2">
      <c r="A42" s="93"/>
      <c r="B42" s="97"/>
      <c r="C42" s="97"/>
      <c r="D42" s="93" t="s">
        <v>179</v>
      </c>
      <c r="E42" s="97">
        <f>SUM(E43:E45)</f>
        <v>0</v>
      </c>
      <c r="F42" s="97">
        <f>SUM(F43:F45)</f>
        <v>0</v>
      </c>
    </row>
    <row r="43" spans="1:6" ht="12" x14ac:dyDescent="0.2">
      <c r="A43" s="93" t="s">
        <v>180</v>
      </c>
      <c r="B43" s="97">
        <f>SUM(B44:B45)</f>
        <v>0</v>
      </c>
      <c r="C43" s="97">
        <f>SUM(C44:C45)</f>
        <v>0</v>
      </c>
      <c r="D43" s="98" t="s">
        <v>181</v>
      </c>
      <c r="E43" s="96">
        <v>0</v>
      </c>
      <c r="F43" s="96">
        <v>0</v>
      </c>
    </row>
    <row r="44" spans="1:6" ht="15.75" customHeight="1" x14ac:dyDescent="0.2">
      <c r="A44" s="98" t="s">
        <v>182</v>
      </c>
      <c r="B44" s="96">
        <v>0</v>
      </c>
      <c r="C44" s="96">
        <v>0</v>
      </c>
      <c r="D44" s="98" t="s">
        <v>183</v>
      </c>
      <c r="E44" s="96">
        <v>0</v>
      </c>
      <c r="F44" s="96">
        <v>0</v>
      </c>
    </row>
    <row r="45" spans="1:6" ht="12" x14ac:dyDescent="0.2">
      <c r="A45" s="98" t="s">
        <v>184</v>
      </c>
      <c r="B45" s="96">
        <v>0</v>
      </c>
      <c r="C45" s="96">
        <v>0</v>
      </c>
      <c r="D45" s="98" t="s">
        <v>185</v>
      </c>
      <c r="E45" s="96">
        <v>0</v>
      </c>
      <c r="F45" s="96">
        <v>0</v>
      </c>
    </row>
    <row r="46" spans="1:6" ht="12" x14ac:dyDescent="0.2">
      <c r="A46" s="98"/>
      <c r="B46" s="96"/>
      <c r="C46" s="96"/>
      <c r="D46" s="98"/>
      <c r="E46" s="96"/>
      <c r="F46" s="96"/>
    </row>
    <row r="47" spans="1:6" ht="12" x14ac:dyDescent="0.2">
      <c r="A47" s="93" t="s">
        <v>186</v>
      </c>
      <c r="B47" s="97">
        <f>SUM(B48:B51)</f>
        <v>556850.75</v>
      </c>
      <c r="C47" s="97">
        <f>SUM(C48:C51)</f>
        <v>580000.78</v>
      </c>
      <c r="D47" s="93" t="s">
        <v>187</v>
      </c>
      <c r="E47" s="97">
        <f>SUM(E48:E50)</f>
        <v>0</v>
      </c>
      <c r="F47" s="97">
        <f>SUM(F48:F50)</f>
        <v>0</v>
      </c>
    </row>
    <row r="48" spans="1:6" ht="12" x14ac:dyDescent="0.2">
      <c r="A48" s="98" t="s">
        <v>188</v>
      </c>
      <c r="B48" s="96">
        <v>556850.75</v>
      </c>
      <c r="C48" s="96">
        <v>580000.78</v>
      </c>
      <c r="D48" s="98" t="s">
        <v>189</v>
      </c>
      <c r="E48" s="96">
        <v>0</v>
      </c>
      <c r="F48" s="96">
        <v>0</v>
      </c>
    </row>
    <row r="49" spans="1:6" ht="12" x14ac:dyDescent="0.2">
      <c r="A49" s="98" t="s">
        <v>190</v>
      </c>
      <c r="B49" s="96">
        <v>0</v>
      </c>
      <c r="C49" s="96">
        <v>0</v>
      </c>
      <c r="D49" s="98" t="s">
        <v>191</v>
      </c>
      <c r="E49" s="96">
        <v>0</v>
      </c>
      <c r="F49" s="96">
        <v>0</v>
      </c>
    </row>
    <row r="50" spans="1:6" ht="13.5" customHeight="1" x14ac:dyDescent="0.2">
      <c r="A50" s="98" t="s">
        <v>192</v>
      </c>
      <c r="B50" s="96">
        <v>0</v>
      </c>
      <c r="C50" s="96">
        <v>0</v>
      </c>
      <c r="D50" s="98" t="s">
        <v>193</v>
      </c>
      <c r="E50" s="96">
        <v>0</v>
      </c>
      <c r="F50" s="96">
        <v>0</v>
      </c>
    </row>
    <row r="51" spans="1:6" ht="12" x14ac:dyDescent="0.2">
      <c r="A51" s="98" t="s">
        <v>194</v>
      </c>
      <c r="B51" s="96">
        <v>0</v>
      </c>
      <c r="C51" s="96">
        <v>0</v>
      </c>
      <c r="D51" s="98"/>
      <c r="E51" s="96"/>
      <c r="F51" s="96"/>
    </row>
    <row r="52" spans="1:6" ht="12" x14ac:dyDescent="0.2">
      <c r="A52" s="98"/>
      <c r="B52" s="94"/>
      <c r="C52" s="94"/>
      <c r="D52" s="98"/>
      <c r="E52" s="96"/>
      <c r="F52" s="96"/>
    </row>
    <row r="53" spans="1:6" ht="12" x14ac:dyDescent="0.2">
      <c r="A53" s="93" t="s">
        <v>195</v>
      </c>
      <c r="B53" s="97">
        <f>+B9+B18+B27+B34+B41+B43+B47</f>
        <v>2226929261.6700001</v>
      </c>
      <c r="C53" s="97">
        <f>+C9+C18+C27+C34+C41+C43+C47</f>
        <v>1370120221.77</v>
      </c>
      <c r="D53" s="93" t="s">
        <v>196</v>
      </c>
      <c r="E53" s="97">
        <f>+E9+E20+E25+E28+E29+E34+E42+E47</f>
        <v>377964307.27999997</v>
      </c>
      <c r="F53" s="97">
        <f>+F9+F20+F25+F28+F29+F34+F42+F47</f>
        <v>533976805.94000006</v>
      </c>
    </row>
    <row r="54" spans="1:6" ht="12" x14ac:dyDescent="0.2">
      <c r="A54" s="93"/>
      <c r="B54" s="97"/>
      <c r="C54" s="97"/>
      <c r="D54" s="93"/>
      <c r="E54" s="97"/>
      <c r="F54" s="97"/>
    </row>
    <row r="55" spans="1:6" ht="12" x14ac:dyDescent="0.2">
      <c r="A55" s="93"/>
      <c r="B55" s="97"/>
      <c r="C55" s="97"/>
      <c r="D55" s="93"/>
      <c r="E55" s="97"/>
      <c r="F55" s="97"/>
    </row>
    <row r="56" spans="1:6" ht="12" x14ac:dyDescent="0.2">
      <c r="A56" s="93"/>
      <c r="B56" s="97"/>
      <c r="C56" s="97"/>
      <c r="D56" s="93"/>
      <c r="E56" s="97"/>
      <c r="F56" s="97"/>
    </row>
    <row r="57" spans="1:6" ht="12" x14ac:dyDescent="0.2">
      <c r="A57" s="93"/>
      <c r="B57" s="97"/>
      <c r="C57" s="97"/>
      <c r="D57" s="93"/>
      <c r="E57" s="97"/>
      <c r="F57" s="97"/>
    </row>
    <row r="58" spans="1:6" ht="54.75" customHeight="1" x14ac:dyDescent="0.2">
      <c r="A58" s="101"/>
      <c r="B58" s="102"/>
      <c r="C58" s="102"/>
      <c r="D58" s="101"/>
      <c r="E58" s="102"/>
      <c r="F58" s="102"/>
    </row>
    <row r="59" spans="1:6" ht="12" x14ac:dyDescent="0.2">
      <c r="A59" s="93" t="s">
        <v>197</v>
      </c>
      <c r="B59" s="97"/>
      <c r="C59" s="97"/>
      <c r="D59" s="93" t="s">
        <v>198</v>
      </c>
      <c r="E59" s="96"/>
      <c r="F59" s="96"/>
    </row>
    <row r="60" spans="1:6" ht="12" x14ac:dyDescent="0.2">
      <c r="A60" s="98" t="s">
        <v>199</v>
      </c>
      <c r="B60" s="103">
        <v>314030</v>
      </c>
      <c r="C60" s="96">
        <v>314030</v>
      </c>
      <c r="D60" s="98" t="s">
        <v>200</v>
      </c>
      <c r="E60" s="96">
        <v>0</v>
      </c>
      <c r="F60" s="96">
        <v>0</v>
      </c>
    </row>
    <row r="61" spans="1:6" ht="12" x14ac:dyDescent="0.2">
      <c r="A61" s="98" t="s">
        <v>201</v>
      </c>
      <c r="B61" s="103">
        <v>349138286.86000001</v>
      </c>
      <c r="C61" s="96">
        <v>67009866.909999996</v>
      </c>
      <c r="D61" s="98" t="s">
        <v>202</v>
      </c>
      <c r="E61" s="96">
        <v>0</v>
      </c>
      <c r="F61" s="96">
        <v>0</v>
      </c>
    </row>
    <row r="62" spans="1:6" ht="12" x14ac:dyDescent="0.2">
      <c r="A62" s="98" t="s">
        <v>203</v>
      </c>
      <c r="B62" s="103">
        <v>6104299685.6700001</v>
      </c>
      <c r="C62" s="96">
        <v>6481374815.6000004</v>
      </c>
      <c r="D62" s="98" t="s">
        <v>204</v>
      </c>
      <c r="E62" s="96">
        <v>885762285.96000004</v>
      </c>
      <c r="F62" s="96">
        <v>786147634.79999995</v>
      </c>
    </row>
    <row r="63" spans="1:6" ht="12" x14ac:dyDescent="0.2">
      <c r="A63" s="98" t="s">
        <v>205</v>
      </c>
      <c r="B63" s="103">
        <v>1509224942.6600001</v>
      </c>
      <c r="C63" s="96">
        <v>1607849656.3099999</v>
      </c>
      <c r="D63" s="98" t="s">
        <v>206</v>
      </c>
      <c r="E63" s="96">
        <v>13200000</v>
      </c>
      <c r="F63" s="96">
        <v>13200000</v>
      </c>
    </row>
    <row r="64" spans="1:6" ht="13.5" customHeight="1" x14ac:dyDescent="0.2">
      <c r="A64" s="98" t="s">
        <v>207</v>
      </c>
      <c r="B64" s="103">
        <v>28991007.670000002</v>
      </c>
      <c r="C64" s="96">
        <v>26590990.5</v>
      </c>
      <c r="D64" s="98" t="s">
        <v>208</v>
      </c>
      <c r="E64" s="96">
        <v>0</v>
      </c>
      <c r="F64" s="96">
        <v>0</v>
      </c>
    </row>
    <row r="65" spans="1:6" ht="12" x14ac:dyDescent="0.2">
      <c r="A65" s="98" t="s">
        <v>209</v>
      </c>
      <c r="B65" s="96">
        <v>-1086074486.5799999</v>
      </c>
      <c r="C65" s="96">
        <v>-1148835150.26</v>
      </c>
      <c r="D65" s="98" t="s">
        <v>210</v>
      </c>
      <c r="E65" s="96">
        <v>0</v>
      </c>
      <c r="F65" s="96">
        <v>0</v>
      </c>
    </row>
    <row r="66" spans="1:6" ht="12" x14ac:dyDescent="0.2">
      <c r="A66" s="98" t="s">
        <v>211</v>
      </c>
      <c r="B66" s="96">
        <v>0</v>
      </c>
      <c r="C66" s="96">
        <v>0</v>
      </c>
      <c r="D66" s="93"/>
      <c r="E66" s="96"/>
      <c r="F66" s="96"/>
    </row>
    <row r="67" spans="1:6" ht="12" x14ac:dyDescent="0.2">
      <c r="A67" s="98" t="s">
        <v>212</v>
      </c>
      <c r="B67" s="96">
        <v>0</v>
      </c>
      <c r="C67" s="96">
        <v>0</v>
      </c>
      <c r="D67" s="93" t="s">
        <v>213</v>
      </c>
      <c r="E67" s="97">
        <f>SUM(E60:E65)</f>
        <v>898962285.96000004</v>
      </c>
      <c r="F67" s="97">
        <f>SUM(F60:F65)</f>
        <v>799347634.79999995</v>
      </c>
    </row>
    <row r="68" spans="1:6" ht="12" x14ac:dyDescent="0.2">
      <c r="A68" s="98" t="s">
        <v>214</v>
      </c>
      <c r="B68" s="96">
        <v>0</v>
      </c>
      <c r="C68" s="96">
        <v>0</v>
      </c>
      <c r="D68" s="104"/>
      <c r="E68" s="96"/>
      <c r="F68" s="96"/>
    </row>
    <row r="69" spans="1:6" ht="12" x14ac:dyDescent="0.2">
      <c r="A69" s="98"/>
      <c r="B69" s="94"/>
      <c r="C69" s="94"/>
      <c r="D69" s="93" t="s">
        <v>215</v>
      </c>
      <c r="E69" s="97">
        <f>+E53+E67</f>
        <v>1276926593.24</v>
      </c>
      <c r="F69" s="97">
        <f>+F53+F67</f>
        <v>1333324440.74</v>
      </c>
    </row>
    <row r="70" spans="1:6" ht="12" x14ac:dyDescent="0.2">
      <c r="A70" s="93" t="s">
        <v>216</v>
      </c>
      <c r="B70" s="97">
        <f>SUM(B60:B68)</f>
        <v>6905893466.2799997</v>
      </c>
      <c r="C70" s="97">
        <f>SUM(C60:C68)</f>
        <v>7034304209.0599995</v>
      </c>
      <c r="D70" s="98"/>
      <c r="E70" s="96"/>
      <c r="F70" s="96"/>
    </row>
    <row r="71" spans="1:6" ht="12" x14ac:dyDescent="0.2">
      <c r="A71" s="98"/>
      <c r="B71" s="94"/>
      <c r="C71" s="94"/>
      <c r="D71" s="93" t="s">
        <v>217</v>
      </c>
      <c r="E71" s="96"/>
      <c r="F71" s="96"/>
    </row>
    <row r="72" spans="1:6" ht="12" x14ac:dyDescent="0.2">
      <c r="A72" s="93" t="s">
        <v>218</v>
      </c>
      <c r="B72" s="97">
        <f>+B53+B70</f>
        <v>9132822727.9500008</v>
      </c>
      <c r="C72" s="97">
        <f>+C53+C70</f>
        <v>8404424430.8299999</v>
      </c>
      <c r="D72" s="93"/>
      <c r="E72" s="96"/>
      <c r="F72" s="96"/>
    </row>
    <row r="73" spans="1:6" ht="12" x14ac:dyDescent="0.2">
      <c r="A73" s="98"/>
      <c r="B73" s="94"/>
      <c r="C73" s="95"/>
      <c r="D73" s="93" t="s">
        <v>219</v>
      </c>
      <c r="E73" s="97">
        <f>SUM(E74:E76)</f>
        <v>3390374216.2799997</v>
      </c>
      <c r="F73" s="97">
        <f>SUM(F74:F76)</f>
        <v>3458069925.02</v>
      </c>
    </row>
    <row r="74" spans="1:6" ht="12" x14ac:dyDescent="0.2">
      <c r="A74" s="98"/>
      <c r="B74" s="94"/>
      <c r="C74" s="98"/>
      <c r="D74" s="98" t="s">
        <v>220</v>
      </c>
      <c r="E74" s="96">
        <v>3320146409.8099999</v>
      </c>
      <c r="F74" s="96">
        <v>3416718584.21</v>
      </c>
    </row>
    <row r="75" spans="1:6" ht="12" x14ac:dyDescent="0.2">
      <c r="A75" s="98"/>
      <c r="B75" s="94"/>
      <c r="C75" s="98"/>
      <c r="D75" s="98" t="s">
        <v>221</v>
      </c>
      <c r="E75" s="96">
        <v>70227806.469999999</v>
      </c>
      <c r="F75" s="96">
        <v>41351340.810000002</v>
      </c>
    </row>
    <row r="76" spans="1:6" ht="12" x14ac:dyDescent="0.2">
      <c r="A76" s="98"/>
      <c r="B76" s="94"/>
      <c r="C76" s="98"/>
      <c r="D76" s="98" t="s">
        <v>222</v>
      </c>
      <c r="E76" s="96">
        <v>0</v>
      </c>
      <c r="F76" s="96">
        <v>0</v>
      </c>
    </row>
    <row r="77" spans="1:6" ht="12" x14ac:dyDescent="0.2">
      <c r="A77" s="98"/>
      <c r="B77" s="94"/>
      <c r="C77" s="105"/>
      <c r="D77" s="98"/>
      <c r="E77" s="96"/>
      <c r="F77" s="96"/>
    </row>
    <row r="78" spans="1:6" ht="12" x14ac:dyDescent="0.2">
      <c r="A78" s="98"/>
      <c r="B78" s="94"/>
      <c r="C78" s="105"/>
      <c r="D78" s="93" t="s">
        <v>223</v>
      </c>
      <c r="E78" s="97">
        <f>SUM(E79:E83)</f>
        <v>4465521918.4299984</v>
      </c>
      <c r="F78" s="97">
        <f>SUM(F79:F83)</f>
        <v>3613030065.070004</v>
      </c>
    </row>
    <row r="79" spans="1:6" ht="12" x14ac:dyDescent="0.2">
      <c r="A79" s="98"/>
      <c r="B79" s="94"/>
      <c r="C79" s="105"/>
      <c r="D79" s="98" t="s">
        <v>224</v>
      </c>
      <c r="E79" s="96">
        <f>+[1]EA!D77</f>
        <v>1687512061.4499989</v>
      </c>
      <c r="F79" s="96">
        <f>+[1]EA!E77</f>
        <v>789041043.68000412</v>
      </c>
    </row>
    <row r="80" spans="1:6" ht="12" x14ac:dyDescent="0.2">
      <c r="A80" s="98"/>
      <c r="B80" s="94"/>
      <c r="C80" s="105"/>
      <c r="D80" s="98" t="s">
        <v>225</v>
      </c>
      <c r="E80" s="96">
        <v>2778009856.98</v>
      </c>
      <c r="F80" s="96">
        <v>2823989021.3899999</v>
      </c>
    </row>
    <row r="81" spans="1:10" ht="12" x14ac:dyDescent="0.2">
      <c r="A81" s="98"/>
      <c r="B81" s="94"/>
      <c r="C81" s="105"/>
      <c r="D81" s="98" t="s">
        <v>226</v>
      </c>
      <c r="E81" s="96">
        <v>0</v>
      </c>
      <c r="F81" s="96">
        <v>0</v>
      </c>
      <c r="H81" s="17"/>
    </row>
    <row r="82" spans="1:10" ht="12" x14ac:dyDescent="0.2">
      <c r="A82" s="98"/>
      <c r="B82" s="94"/>
      <c r="C82" s="105"/>
      <c r="D82" s="98" t="s">
        <v>227</v>
      </c>
      <c r="E82" s="96">
        <v>0</v>
      </c>
      <c r="F82" s="96">
        <v>0</v>
      </c>
      <c r="H82" s="106"/>
    </row>
    <row r="83" spans="1:10" ht="12" x14ac:dyDescent="0.2">
      <c r="A83" s="98"/>
      <c r="B83" s="94"/>
      <c r="C83" s="105"/>
      <c r="D83" s="98" t="s">
        <v>228</v>
      </c>
      <c r="E83" s="96">
        <v>0</v>
      </c>
      <c r="F83" s="96">
        <v>0</v>
      </c>
    </row>
    <row r="84" spans="1:10" ht="12" x14ac:dyDescent="0.2">
      <c r="A84" s="98"/>
      <c r="B84" s="94"/>
      <c r="C84" s="98"/>
      <c r="D84" s="98"/>
      <c r="E84" s="96"/>
      <c r="F84" s="96"/>
    </row>
    <row r="85" spans="1:10" ht="24" x14ac:dyDescent="0.2">
      <c r="A85" s="98"/>
      <c r="B85" s="94"/>
      <c r="C85" s="98"/>
      <c r="D85" s="93" t="s">
        <v>229</v>
      </c>
      <c r="E85" s="97">
        <f>SUM(E86:E87)</f>
        <v>0</v>
      </c>
      <c r="F85" s="97">
        <f>SUM(F86:F87)</f>
        <v>0</v>
      </c>
    </row>
    <row r="86" spans="1:10" ht="12" x14ac:dyDescent="0.2">
      <c r="A86" s="98"/>
      <c r="B86" s="94"/>
      <c r="C86" s="98"/>
      <c r="D86" s="98" t="s">
        <v>230</v>
      </c>
      <c r="E86" s="96">
        <v>0</v>
      </c>
      <c r="F86" s="96">
        <v>0</v>
      </c>
    </row>
    <row r="87" spans="1:10" ht="12" x14ac:dyDescent="0.2">
      <c r="A87" s="98"/>
      <c r="B87" s="94"/>
      <c r="C87" s="98"/>
      <c r="D87" s="95" t="s">
        <v>231</v>
      </c>
      <c r="E87" s="96">
        <v>0</v>
      </c>
      <c r="F87" s="96">
        <v>0</v>
      </c>
    </row>
    <row r="88" spans="1:10" ht="15" x14ac:dyDescent="0.25">
      <c r="A88" s="107"/>
      <c r="B88" s="107"/>
      <c r="C88" s="107"/>
      <c r="D88" s="98"/>
      <c r="E88" s="96"/>
      <c r="F88" s="96"/>
    </row>
    <row r="89" spans="1:10" ht="12" x14ac:dyDescent="0.2">
      <c r="A89" s="108"/>
      <c r="B89" s="109"/>
      <c r="C89" s="108"/>
      <c r="D89" s="93" t="s">
        <v>232</v>
      </c>
      <c r="E89" s="97">
        <f>+E73+E78+E85</f>
        <v>7855896134.7099981</v>
      </c>
      <c r="F89" s="97">
        <f>+F73+F78+F85</f>
        <v>7071099990.090004</v>
      </c>
    </row>
    <row r="90" spans="1:10" ht="6" customHeight="1" x14ac:dyDescent="0.25">
      <c r="A90" s="107"/>
      <c r="B90" s="107"/>
      <c r="C90" s="107"/>
      <c r="D90" s="98"/>
      <c r="E90" s="96"/>
      <c r="F90" s="96"/>
    </row>
    <row r="91" spans="1:10" ht="33" customHeight="1" x14ac:dyDescent="0.2">
      <c r="A91" s="108"/>
      <c r="B91" s="109"/>
      <c r="C91" s="108"/>
      <c r="D91" s="93" t="s">
        <v>233</v>
      </c>
      <c r="E91" s="97">
        <f>+E69+E89</f>
        <v>9132822727.9499989</v>
      </c>
      <c r="F91" s="97">
        <f>+F69+F89</f>
        <v>8404424430.8300037</v>
      </c>
      <c r="H91" s="17"/>
      <c r="I91" s="17"/>
      <c r="J91" s="17"/>
    </row>
    <row r="92" spans="1:10" x14ac:dyDescent="0.2">
      <c r="A92" s="110"/>
      <c r="B92" s="111"/>
      <c r="C92" s="110"/>
      <c r="D92" s="112"/>
      <c r="E92" s="113"/>
      <c r="F92" s="113"/>
      <c r="G92" s="114"/>
    </row>
    <row r="93" spans="1:10" x14ac:dyDescent="0.2">
      <c r="A93" s="115"/>
      <c r="B93" s="116"/>
      <c r="C93" s="115"/>
      <c r="D93" s="115"/>
      <c r="E93" s="117"/>
      <c r="F93" s="117"/>
    </row>
    <row r="94" spans="1:10" x14ac:dyDescent="0.2">
      <c r="A94" s="115"/>
      <c r="B94" s="116"/>
      <c r="C94" s="115"/>
      <c r="D94" s="118"/>
      <c r="E94" s="119"/>
      <c r="F94" s="119"/>
    </row>
    <row r="95" spans="1:10" x14ac:dyDescent="0.2">
      <c r="A95" s="115"/>
      <c r="B95" s="116"/>
      <c r="C95" s="115"/>
      <c r="D95" s="118"/>
      <c r="E95" s="119"/>
      <c r="F95" s="119"/>
    </row>
    <row r="96" spans="1:10" ht="15" x14ac:dyDescent="0.25">
      <c r="A96" s="115"/>
      <c r="B96" s="116"/>
      <c r="C96" s="115"/>
      <c r="D96" s="120"/>
      <c r="E96" s="120"/>
      <c r="F96" s="120"/>
    </row>
    <row r="97" spans="1:6" x14ac:dyDescent="0.2">
      <c r="A97" s="115"/>
      <c r="B97" s="116"/>
      <c r="C97" s="115"/>
      <c r="D97" s="118"/>
      <c r="E97" s="119"/>
      <c r="F97" s="119"/>
    </row>
    <row r="98" spans="1:6" x14ac:dyDescent="0.2">
      <c r="A98" s="115"/>
      <c r="B98" s="116"/>
      <c r="C98" s="115"/>
      <c r="D98" s="118"/>
      <c r="E98" s="119"/>
      <c r="F98" s="119"/>
    </row>
    <row r="99" spans="1:6" x14ac:dyDescent="0.2">
      <c r="A99" s="115"/>
      <c r="B99" s="116"/>
      <c r="C99" s="115"/>
      <c r="D99" s="118"/>
      <c r="E99" s="119"/>
      <c r="F99" s="119"/>
    </row>
    <row r="100" spans="1:6" ht="15" x14ac:dyDescent="0.25">
      <c r="A100" s="115"/>
      <c r="B100" s="116"/>
      <c r="C100" s="115"/>
      <c r="D100" s="120"/>
      <c r="E100" s="120"/>
      <c r="F100" s="120"/>
    </row>
    <row r="101" spans="1:6" x14ac:dyDescent="0.2">
      <c r="A101" s="115"/>
      <c r="B101" s="116"/>
      <c r="C101" s="115"/>
      <c r="D101" s="118"/>
      <c r="E101" s="119"/>
      <c r="F101" s="119"/>
    </row>
    <row r="102" spans="1:6" ht="15" x14ac:dyDescent="0.25">
      <c r="A102" s="115"/>
      <c r="B102" s="116"/>
      <c r="C102" s="115"/>
      <c r="D102" s="120"/>
      <c r="E102" s="120"/>
      <c r="F102" s="120"/>
    </row>
    <row r="103" spans="1:6" x14ac:dyDescent="0.2">
      <c r="A103" s="115"/>
      <c r="B103" s="116"/>
      <c r="C103" s="115"/>
      <c r="D103" s="118"/>
      <c r="E103" s="119"/>
      <c r="F103" s="119"/>
    </row>
    <row r="104" spans="1:6" x14ac:dyDescent="0.2">
      <c r="A104" s="115"/>
      <c r="B104" s="116"/>
      <c r="C104" s="115"/>
      <c r="D104" s="115"/>
      <c r="E104" s="117"/>
      <c r="F104" s="117"/>
    </row>
    <row r="105" spans="1:6" x14ac:dyDescent="0.2">
      <c r="A105" s="115"/>
      <c r="B105" s="116"/>
      <c r="C105" s="115"/>
      <c r="D105" s="115"/>
      <c r="E105" s="117"/>
      <c r="F105" s="117"/>
    </row>
    <row r="106" spans="1:6" x14ac:dyDescent="0.2">
      <c r="A106" s="115"/>
      <c r="B106" s="116"/>
      <c r="C106" s="115"/>
      <c r="D106" s="115"/>
      <c r="E106" s="117"/>
      <c r="F106" s="11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F18" sqref="F18"/>
    </sheetView>
  </sheetViews>
  <sheetFormatPr baseColWidth="10" defaultRowHeight="15" x14ac:dyDescent="0.25"/>
  <cols>
    <col min="2" max="2" width="18.140625" customWidth="1"/>
    <col min="3" max="4" width="17" customWidth="1"/>
    <col min="5" max="5" width="18.5703125" customWidth="1"/>
    <col min="6" max="6" width="14.28515625" customWidth="1"/>
    <col min="7" max="7" width="17.7109375" customWidth="1"/>
    <col min="8" max="8" width="15.85546875" customWidth="1"/>
    <col min="9" max="9" width="16.5703125" customWidth="1"/>
    <col min="10" max="10" width="15.140625" bestFit="1" customWidth="1"/>
    <col min="11" max="11" width="13.140625" bestFit="1" customWidth="1"/>
    <col min="12" max="12" width="13.5703125" customWidth="1"/>
    <col min="13" max="13" width="9.28515625" customWidth="1"/>
    <col min="14" max="14" width="11" customWidth="1"/>
    <col min="15" max="15" width="9.28515625" customWidth="1"/>
    <col min="16" max="16" width="11.85546875" customWidth="1"/>
    <col min="17" max="17" width="15.140625" customWidth="1"/>
    <col min="18" max="18" width="13.7109375" customWidth="1"/>
    <col min="19" max="19" width="13.28515625" customWidth="1"/>
  </cols>
  <sheetData>
    <row r="1" spans="1:12" x14ac:dyDescent="0.25">
      <c r="A1" s="143" t="s">
        <v>46</v>
      </c>
      <c r="B1" s="143"/>
      <c r="C1" s="143"/>
      <c r="D1" s="143"/>
      <c r="E1" s="143"/>
      <c r="F1" s="143"/>
      <c r="G1" s="143"/>
      <c r="H1" s="143"/>
      <c r="I1" s="143"/>
    </row>
    <row r="2" spans="1:12" x14ac:dyDescent="0.25">
      <c r="A2" s="144" t="s">
        <v>47</v>
      </c>
      <c r="B2" s="145"/>
      <c r="C2" s="145"/>
      <c r="D2" s="145"/>
      <c r="E2" s="145"/>
      <c r="F2" s="145"/>
      <c r="G2" s="145"/>
      <c r="H2" s="145"/>
      <c r="I2" s="146"/>
    </row>
    <row r="3" spans="1:12" x14ac:dyDescent="0.25">
      <c r="A3" s="147" t="s">
        <v>48</v>
      </c>
      <c r="B3" s="147"/>
      <c r="C3" s="147"/>
      <c r="D3" s="147"/>
      <c r="E3" s="147"/>
      <c r="F3" s="147"/>
      <c r="G3" s="147"/>
      <c r="H3" s="147"/>
      <c r="I3" s="147"/>
    </row>
    <row r="4" spans="1:12" x14ac:dyDescent="0.25">
      <c r="A4" s="148" t="s">
        <v>3</v>
      </c>
      <c r="B4" s="148"/>
      <c r="C4" s="148"/>
      <c r="D4" s="148"/>
      <c r="E4" s="148"/>
      <c r="F4" s="148"/>
      <c r="G4" s="148"/>
      <c r="H4" s="148"/>
      <c r="I4" s="148"/>
    </row>
    <row r="5" spans="1:12" ht="15" customHeight="1" x14ac:dyDescent="0.25">
      <c r="A5" s="149" t="s">
        <v>49</v>
      </c>
      <c r="B5" s="150"/>
      <c r="C5" s="155" t="s">
        <v>50</v>
      </c>
      <c r="D5" s="155" t="s">
        <v>51</v>
      </c>
      <c r="E5" s="155" t="s">
        <v>52</v>
      </c>
      <c r="F5" s="155" t="s">
        <v>53</v>
      </c>
      <c r="G5" s="155" t="s">
        <v>54</v>
      </c>
      <c r="H5" s="155" t="s">
        <v>55</v>
      </c>
      <c r="I5" s="155" t="s">
        <v>56</v>
      </c>
    </row>
    <row r="6" spans="1:12" x14ac:dyDescent="0.25">
      <c r="A6" s="151"/>
      <c r="B6" s="152"/>
      <c r="C6" s="155"/>
      <c r="D6" s="155"/>
      <c r="E6" s="155"/>
      <c r="F6" s="155"/>
      <c r="G6" s="155"/>
      <c r="H6" s="155"/>
      <c r="I6" s="155"/>
    </row>
    <row r="7" spans="1:12" x14ac:dyDescent="0.25">
      <c r="A7" s="151"/>
      <c r="B7" s="152"/>
      <c r="C7" s="155"/>
      <c r="D7" s="155"/>
      <c r="E7" s="155"/>
      <c r="F7" s="155"/>
      <c r="G7" s="155"/>
      <c r="H7" s="155"/>
      <c r="I7" s="155"/>
    </row>
    <row r="8" spans="1:12" x14ac:dyDescent="0.25">
      <c r="A8" s="153"/>
      <c r="B8" s="154"/>
      <c r="C8" s="156"/>
      <c r="D8" s="156"/>
      <c r="E8" s="156"/>
      <c r="F8" s="156"/>
      <c r="G8" s="156"/>
      <c r="H8" s="156"/>
      <c r="I8" s="156"/>
    </row>
    <row r="9" spans="1:12" ht="6" customHeight="1" x14ac:dyDescent="0.25">
      <c r="A9" s="56"/>
      <c r="B9" s="57"/>
      <c r="C9" s="58"/>
      <c r="D9" s="58"/>
      <c r="E9" s="58"/>
      <c r="F9" s="58"/>
      <c r="G9" s="58"/>
      <c r="H9" s="58"/>
      <c r="I9" s="58"/>
    </row>
    <row r="10" spans="1:12" x14ac:dyDescent="0.25">
      <c r="A10" s="159" t="s">
        <v>57</v>
      </c>
      <c r="B10" s="160"/>
      <c r="C10" s="59">
        <f>+C11+C16</f>
        <v>798716140.88000011</v>
      </c>
      <c r="D10" s="59">
        <f>+D11+D16</f>
        <v>100000000</v>
      </c>
      <c r="E10" s="59">
        <f t="shared" ref="E10:H10" si="0">+E11+E16</f>
        <v>9458985.5999999996</v>
      </c>
      <c r="F10" s="60">
        <v>0</v>
      </c>
      <c r="G10" s="59">
        <f t="shared" si="0"/>
        <v>889257155.28000009</v>
      </c>
      <c r="H10" s="59">
        <f t="shared" si="0"/>
        <v>46450052.119999997</v>
      </c>
      <c r="I10" s="60">
        <v>0</v>
      </c>
    </row>
    <row r="11" spans="1:12" x14ac:dyDescent="0.25">
      <c r="A11" s="157" t="s">
        <v>58</v>
      </c>
      <c r="B11" s="158"/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L11" s="61"/>
    </row>
    <row r="12" spans="1:12" x14ac:dyDescent="0.25">
      <c r="A12" s="157" t="s">
        <v>59</v>
      </c>
      <c r="B12" s="158"/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12" x14ac:dyDescent="0.25">
      <c r="A13" s="157" t="s">
        <v>60</v>
      </c>
      <c r="B13" s="158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</row>
    <row r="14" spans="1:12" x14ac:dyDescent="0.25">
      <c r="A14" s="157" t="s">
        <v>61</v>
      </c>
      <c r="B14" s="158"/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12" ht="9" customHeight="1" x14ac:dyDescent="0.25">
      <c r="A15" s="62"/>
      <c r="B15" s="63"/>
      <c r="C15" s="64"/>
      <c r="D15" s="64"/>
      <c r="E15" s="64"/>
      <c r="F15" s="64"/>
      <c r="G15" s="64"/>
      <c r="H15" s="64"/>
      <c r="I15" s="64"/>
    </row>
    <row r="16" spans="1:12" x14ac:dyDescent="0.25">
      <c r="A16" s="161" t="s">
        <v>62</v>
      </c>
      <c r="B16" s="162"/>
      <c r="C16" s="59">
        <f>+C17+C22+C23</f>
        <v>798716140.88000011</v>
      </c>
      <c r="D16" s="59">
        <f>+D17+D22+D23</f>
        <v>100000000</v>
      </c>
      <c r="E16" s="59">
        <f t="shared" ref="E16" si="1">+E17+E22+E23</f>
        <v>9458985.5999999996</v>
      </c>
      <c r="F16" s="60">
        <v>0</v>
      </c>
      <c r="G16" s="59">
        <f>+G17+G22+G23</f>
        <v>889257155.28000009</v>
      </c>
      <c r="H16" s="59">
        <f>+H17+H22+H23</f>
        <v>46450052.119999997</v>
      </c>
      <c r="I16" s="60">
        <v>0</v>
      </c>
    </row>
    <row r="17" spans="1:11" x14ac:dyDescent="0.25">
      <c r="A17" s="157" t="s">
        <v>63</v>
      </c>
      <c r="B17" s="158"/>
      <c r="C17" s="59">
        <f>SUM(C18:C21)</f>
        <v>798716140.88000011</v>
      </c>
      <c r="D17" s="59">
        <f>SUM(D18:D21)</f>
        <v>100000000</v>
      </c>
      <c r="E17" s="59">
        <f t="shared" ref="E17:H17" si="2">SUM(E18:E21)</f>
        <v>9458985.5999999996</v>
      </c>
      <c r="F17" s="60">
        <v>0</v>
      </c>
      <c r="G17" s="59">
        <f t="shared" si="2"/>
        <v>889257155.28000009</v>
      </c>
      <c r="H17" s="59">
        <f t="shared" si="2"/>
        <v>46450052.119999997</v>
      </c>
      <c r="I17" s="60">
        <v>0</v>
      </c>
    </row>
    <row r="18" spans="1:11" x14ac:dyDescent="0.25">
      <c r="A18" s="157" t="s">
        <v>64</v>
      </c>
      <c r="B18" s="158"/>
      <c r="C18" s="59">
        <v>521900072.74000007</v>
      </c>
      <c r="D18" s="60">
        <v>0</v>
      </c>
      <c r="E18" s="65">
        <v>6183637.8399999999</v>
      </c>
      <c r="F18" s="66">
        <v>0</v>
      </c>
      <c r="G18" s="65">
        <f>+C18+D18-E18+F18</f>
        <v>515716434.9000001</v>
      </c>
      <c r="H18" s="65">
        <v>29200784.620000001</v>
      </c>
      <c r="I18" s="60">
        <v>0</v>
      </c>
    </row>
    <row r="19" spans="1:11" x14ac:dyDescent="0.25">
      <c r="A19" s="157" t="s">
        <v>64</v>
      </c>
      <c r="B19" s="158"/>
      <c r="C19" s="59">
        <v>170274660.55000001</v>
      </c>
      <c r="D19" s="60">
        <v>0</v>
      </c>
      <c r="E19" s="65">
        <v>1898505.04</v>
      </c>
      <c r="F19" s="66">
        <v>0</v>
      </c>
      <c r="G19" s="65">
        <f t="shared" ref="G19:G21" si="3">+C19+D19-E19+F19</f>
        <v>168376155.51000002</v>
      </c>
      <c r="H19" s="65">
        <v>9538633.6699999999</v>
      </c>
      <c r="I19" s="60">
        <v>0</v>
      </c>
    </row>
    <row r="20" spans="1:11" x14ac:dyDescent="0.25">
      <c r="A20" s="157" t="s">
        <v>64</v>
      </c>
      <c r="B20" s="158"/>
      <c r="C20" s="59">
        <v>106541407.59000002</v>
      </c>
      <c r="D20" s="60">
        <v>0</v>
      </c>
      <c r="E20" s="65">
        <v>1187900.77</v>
      </c>
      <c r="F20" s="66">
        <v>0</v>
      </c>
      <c r="G20" s="65">
        <f t="shared" si="3"/>
        <v>105353506.82000002</v>
      </c>
      <c r="H20" s="65">
        <v>5968354.0299999993</v>
      </c>
      <c r="I20" s="60">
        <v>0</v>
      </c>
    </row>
    <row r="21" spans="1:11" x14ac:dyDescent="0.25">
      <c r="A21" s="157" t="s">
        <v>65</v>
      </c>
      <c r="B21" s="158"/>
      <c r="C21" s="60">
        <v>0</v>
      </c>
      <c r="D21" s="59">
        <v>100000000</v>
      </c>
      <c r="E21" s="59">
        <v>188941.95</v>
      </c>
      <c r="F21" s="60">
        <v>0</v>
      </c>
      <c r="G21" s="65">
        <f t="shared" si="3"/>
        <v>99811058.049999997</v>
      </c>
      <c r="H21" s="59">
        <v>1742279.8</v>
      </c>
      <c r="I21" s="60">
        <v>0</v>
      </c>
    </row>
    <row r="22" spans="1:11" x14ac:dyDescent="0.25">
      <c r="A22" s="157" t="s">
        <v>66</v>
      </c>
      <c r="B22" s="158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11" x14ac:dyDescent="0.25">
      <c r="A23" s="157" t="s">
        <v>67</v>
      </c>
      <c r="B23" s="158"/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</row>
    <row r="24" spans="1:11" ht="7.5" customHeight="1" x14ac:dyDescent="0.25">
      <c r="A24" s="67"/>
      <c r="B24" s="68"/>
      <c r="C24" s="64"/>
      <c r="D24" s="64"/>
      <c r="E24" s="64"/>
      <c r="F24" s="64"/>
      <c r="G24" s="64"/>
      <c r="H24" s="64"/>
      <c r="I24" s="64"/>
    </row>
    <row r="25" spans="1:11" x14ac:dyDescent="0.25">
      <c r="A25" s="159" t="s">
        <v>68</v>
      </c>
      <c r="B25" s="160"/>
      <c r="C25" s="59">
        <v>534608299.86000001</v>
      </c>
      <c r="D25" s="59">
        <v>22238133701.91</v>
      </c>
      <c r="E25" s="59">
        <v>22385072563.810001</v>
      </c>
      <c r="F25" s="60">
        <v>0</v>
      </c>
      <c r="G25" s="59">
        <f>C25+D25-E25</f>
        <v>387669437.95999908</v>
      </c>
      <c r="H25" s="60">
        <v>0</v>
      </c>
      <c r="I25" s="60">
        <v>0</v>
      </c>
    </row>
    <row r="26" spans="1:11" ht="15" customHeight="1" x14ac:dyDescent="0.25">
      <c r="A26" s="157"/>
      <c r="B26" s="158"/>
      <c r="C26" s="59"/>
      <c r="D26" s="59"/>
      <c r="E26" s="60"/>
      <c r="F26" s="60"/>
      <c r="G26" s="59"/>
      <c r="H26" s="59"/>
      <c r="I26" s="60"/>
    </row>
    <row r="27" spans="1:11" x14ac:dyDescent="0.25">
      <c r="A27" s="165" t="s">
        <v>69</v>
      </c>
      <c r="B27" s="166"/>
      <c r="C27" s="64"/>
      <c r="D27" s="64"/>
      <c r="E27" s="64"/>
      <c r="F27" s="64"/>
      <c r="G27" s="64"/>
      <c r="H27" s="64"/>
      <c r="I27" s="64"/>
    </row>
    <row r="28" spans="1:11" ht="22.5" customHeight="1" x14ac:dyDescent="0.25">
      <c r="A28" s="165"/>
      <c r="B28" s="166"/>
      <c r="C28" s="59">
        <f>+C10+C25</f>
        <v>1333324440.7400002</v>
      </c>
      <c r="D28" s="59">
        <f>+D10+D25</f>
        <v>22338133701.91</v>
      </c>
      <c r="E28" s="59">
        <f>+E10+E25</f>
        <v>22394531549.41</v>
      </c>
      <c r="F28" s="60">
        <v>0</v>
      </c>
      <c r="G28" s="59">
        <f>+G10+G25</f>
        <v>1276926593.2399993</v>
      </c>
      <c r="H28" s="59">
        <f>+H10+H25</f>
        <v>46450052.119999997</v>
      </c>
      <c r="I28" s="60">
        <v>0</v>
      </c>
      <c r="J28" s="61"/>
      <c r="K28" s="61"/>
    </row>
    <row r="29" spans="1:11" ht="7.5" customHeight="1" x14ac:dyDescent="0.25">
      <c r="A29" s="67"/>
      <c r="B29" s="68"/>
      <c r="C29" s="64"/>
      <c r="D29" s="64"/>
      <c r="E29" s="64"/>
      <c r="F29" s="64"/>
      <c r="G29" s="64"/>
      <c r="H29" s="64"/>
      <c r="I29" s="64"/>
    </row>
    <row r="30" spans="1:11" ht="6" customHeight="1" x14ac:dyDescent="0.25">
      <c r="A30" s="67"/>
      <c r="B30" s="68"/>
      <c r="C30" s="64"/>
      <c r="D30" s="64"/>
      <c r="E30" s="64"/>
      <c r="F30" s="64"/>
      <c r="G30" s="64"/>
      <c r="H30" s="64"/>
      <c r="I30" s="64"/>
    </row>
    <row r="31" spans="1:11" ht="6" customHeight="1" x14ac:dyDescent="0.25">
      <c r="A31" s="67"/>
      <c r="B31" s="68"/>
      <c r="C31" s="64"/>
      <c r="D31" s="64"/>
      <c r="E31" s="64"/>
      <c r="F31" s="64"/>
      <c r="G31" s="64"/>
      <c r="H31" s="64"/>
      <c r="I31" s="64"/>
    </row>
    <row r="32" spans="1:11" x14ac:dyDescent="0.25">
      <c r="A32" s="167" t="s">
        <v>70</v>
      </c>
      <c r="B32" s="168"/>
      <c r="C32" s="64"/>
      <c r="D32" s="64"/>
      <c r="E32" s="64"/>
      <c r="F32" s="64"/>
      <c r="G32" s="64"/>
      <c r="H32" s="64"/>
      <c r="I32" s="64"/>
    </row>
    <row r="33" spans="1:9" x14ac:dyDescent="0.25">
      <c r="A33" s="167"/>
      <c r="B33" s="168"/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1:9" x14ac:dyDescent="0.25">
      <c r="A34" s="161" t="s">
        <v>71</v>
      </c>
      <c r="B34" s="162"/>
      <c r="C34" s="64"/>
      <c r="D34" s="64"/>
      <c r="E34" s="64"/>
      <c r="F34" s="64"/>
      <c r="G34" s="64"/>
      <c r="H34" s="64"/>
      <c r="I34" s="64"/>
    </row>
    <row r="35" spans="1:9" x14ac:dyDescent="0.25">
      <c r="A35" s="161" t="s">
        <v>72</v>
      </c>
      <c r="B35" s="162"/>
      <c r="C35" s="64"/>
      <c r="D35" s="64"/>
      <c r="E35" s="64"/>
      <c r="F35" s="64"/>
      <c r="G35" s="64"/>
      <c r="H35" s="64"/>
      <c r="I35" s="64"/>
    </row>
    <row r="36" spans="1:9" x14ac:dyDescent="0.25">
      <c r="A36" s="161" t="s">
        <v>73</v>
      </c>
      <c r="B36" s="162"/>
      <c r="C36" s="64"/>
      <c r="D36" s="64"/>
      <c r="E36" s="64"/>
      <c r="F36" s="64"/>
      <c r="G36" s="64"/>
      <c r="H36" s="64"/>
      <c r="I36" s="64"/>
    </row>
    <row r="37" spans="1:9" ht="6.75" customHeight="1" x14ac:dyDescent="0.25">
      <c r="A37" s="67"/>
      <c r="B37" s="68"/>
      <c r="C37" s="64"/>
      <c r="D37" s="64"/>
      <c r="E37" s="64"/>
      <c r="F37" s="64"/>
      <c r="G37" s="64"/>
      <c r="H37" s="64"/>
      <c r="I37" s="64"/>
    </row>
    <row r="38" spans="1:9" ht="15" customHeight="1" x14ac:dyDescent="0.25">
      <c r="A38" s="167" t="s">
        <v>74</v>
      </c>
      <c r="B38" s="168"/>
      <c r="C38" s="64"/>
      <c r="D38" s="64"/>
      <c r="E38" s="64"/>
      <c r="F38" s="64"/>
      <c r="G38" s="64"/>
      <c r="H38" s="64"/>
      <c r="I38" s="64"/>
    </row>
    <row r="39" spans="1:9" ht="18.75" customHeight="1" x14ac:dyDescent="0.25">
      <c r="A39" s="167"/>
      <c r="B39" s="168"/>
      <c r="C39" s="64"/>
      <c r="D39" s="64"/>
      <c r="E39" s="64"/>
      <c r="F39" s="64"/>
      <c r="G39" s="64"/>
      <c r="H39" s="64"/>
      <c r="I39" s="64"/>
    </row>
    <row r="40" spans="1:9" ht="6" customHeight="1" x14ac:dyDescent="0.25">
      <c r="A40" s="167"/>
      <c r="B40" s="168"/>
      <c r="C40" s="64"/>
      <c r="D40" s="64"/>
      <c r="E40" s="64"/>
      <c r="F40" s="64"/>
      <c r="G40" s="64"/>
      <c r="H40" s="64"/>
      <c r="I40" s="64"/>
    </row>
    <row r="41" spans="1:9" x14ac:dyDescent="0.25">
      <c r="A41" s="163" t="s">
        <v>75</v>
      </c>
      <c r="B41" s="164"/>
      <c r="C41" s="59">
        <v>59645811.635998756</v>
      </c>
      <c r="D41" s="60">
        <v>0</v>
      </c>
      <c r="E41" s="60">
        <v>0</v>
      </c>
      <c r="F41" s="60">
        <v>0</v>
      </c>
      <c r="G41" s="59">
        <v>58154905.611052603</v>
      </c>
      <c r="H41" s="65">
        <v>5392336.2699999996</v>
      </c>
      <c r="I41" s="60">
        <v>0</v>
      </c>
    </row>
    <row r="42" spans="1:9" x14ac:dyDescent="0.25">
      <c r="A42" s="163" t="s">
        <v>76</v>
      </c>
      <c r="B42" s="164"/>
      <c r="C42" s="59">
        <v>143305968.23922136</v>
      </c>
      <c r="D42" s="60">
        <v>0</v>
      </c>
      <c r="E42" s="60">
        <v>0</v>
      </c>
      <c r="F42" s="60">
        <v>0</v>
      </c>
      <c r="G42" s="59">
        <v>139628452.83850586</v>
      </c>
      <c r="H42" s="65">
        <v>12700325.380000001</v>
      </c>
      <c r="I42" s="60">
        <v>0</v>
      </c>
    </row>
    <row r="43" spans="1:9" x14ac:dyDescent="0.25">
      <c r="A43" s="163" t="s">
        <v>77</v>
      </c>
      <c r="B43" s="164"/>
      <c r="C43" s="59">
        <v>53347183.279948026</v>
      </c>
      <c r="D43" s="60">
        <v>0</v>
      </c>
      <c r="E43" s="60">
        <v>0</v>
      </c>
      <c r="F43" s="60">
        <v>0</v>
      </c>
      <c r="G43" s="59">
        <v>52149387.091704898</v>
      </c>
      <c r="H43" s="65">
        <v>4644258.66</v>
      </c>
      <c r="I43" s="60">
        <v>0</v>
      </c>
    </row>
    <row r="44" spans="1:9" x14ac:dyDescent="0.25">
      <c r="A44" s="163" t="s">
        <v>78</v>
      </c>
      <c r="B44" s="164"/>
      <c r="C44" s="59">
        <v>5067379.5346063273</v>
      </c>
      <c r="D44" s="60">
        <v>0</v>
      </c>
      <c r="E44" s="60">
        <v>0</v>
      </c>
      <c r="F44" s="60">
        <v>0</v>
      </c>
      <c r="G44" s="59">
        <v>4955497.2038570913</v>
      </c>
      <c r="H44" s="65">
        <v>438364.38</v>
      </c>
      <c r="I44" s="60">
        <v>0</v>
      </c>
    </row>
    <row r="45" spans="1:9" x14ac:dyDescent="0.25">
      <c r="A45" s="169" t="s">
        <v>79</v>
      </c>
      <c r="B45" s="170"/>
      <c r="C45" s="70">
        <v>77962419.7276344</v>
      </c>
      <c r="D45" s="71">
        <v>0</v>
      </c>
      <c r="E45" s="71">
        <v>0</v>
      </c>
      <c r="F45" s="71">
        <v>0</v>
      </c>
      <c r="G45" s="70">
        <v>76390478.489525571</v>
      </c>
      <c r="H45" s="72">
        <v>6403097.8000000007</v>
      </c>
      <c r="I45" s="71">
        <v>0</v>
      </c>
    </row>
    <row r="46" spans="1:9" x14ac:dyDescent="0.25">
      <c r="A46" s="26"/>
      <c r="B46" s="26"/>
      <c r="C46" s="26"/>
      <c r="D46" s="26"/>
      <c r="E46" s="73"/>
      <c r="F46" s="26"/>
      <c r="G46" s="26"/>
      <c r="H46" s="26"/>
      <c r="I46" s="26"/>
    </row>
    <row r="47" spans="1:9" x14ac:dyDescent="0.25">
      <c r="A47" s="171" t="s">
        <v>80</v>
      </c>
      <c r="B47" s="172"/>
      <c r="C47" s="178" t="s">
        <v>81</v>
      </c>
      <c r="D47" s="178" t="s">
        <v>82</v>
      </c>
      <c r="E47" s="178" t="s">
        <v>83</v>
      </c>
      <c r="F47" s="171" t="s">
        <v>84</v>
      </c>
      <c r="G47" s="180"/>
      <c r="H47" s="171" t="s">
        <v>85</v>
      </c>
      <c r="I47" s="180"/>
    </row>
    <row r="48" spans="1:9" x14ac:dyDescent="0.25">
      <c r="A48" s="173"/>
      <c r="B48" s="174"/>
      <c r="C48" s="179"/>
      <c r="D48" s="179"/>
      <c r="E48" s="179"/>
      <c r="F48" s="181"/>
      <c r="G48" s="182"/>
      <c r="H48" s="181"/>
      <c r="I48" s="182"/>
    </row>
    <row r="49" spans="1:9" x14ac:dyDescent="0.25">
      <c r="A49" s="67"/>
      <c r="B49" s="68"/>
      <c r="C49" s="64"/>
      <c r="D49" s="64"/>
      <c r="E49" s="64"/>
      <c r="F49" s="67"/>
      <c r="G49" s="68"/>
      <c r="H49" s="67"/>
      <c r="I49" s="68"/>
    </row>
    <row r="50" spans="1:9" x14ac:dyDescent="0.25">
      <c r="A50" s="167" t="s">
        <v>86</v>
      </c>
      <c r="B50" s="168"/>
      <c r="C50" s="64"/>
      <c r="D50" s="64"/>
      <c r="E50" s="64"/>
      <c r="F50" s="67"/>
      <c r="G50" s="68"/>
      <c r="H50" s="67"/>
      <c r="I50" s="68"/>
    </row>
    <row r="51" spans="1:9" x14ac:dyDescent="0.25">
      <c r="A51" s="167"/>
      <c r="B51" s="168"/>
      <c r="C51" s="64"/>
      <c r="D51" s="64"/>
      <c r="E51" s="64"/>
      <c r="F51" s="67"/>
      <c r="G51" s="68"/>
      <c r="H51" s="67"/>
      <c r="I51" s="68"/>
    </row>
    <row r="52" spans="1:9" x14ac:dyDescent="0.25">
      <c r="A52" s="161"/>
      <c r="B52" s="162"/>
      <c r="C52" s="64"/>
      <c r="D52" s="64"/>
      <c r="E52" s="64"/>
      <c r="F52" s="67"/>
      <c r="G52" s="68"/>
      <c r="H52" s="67"/>
      <c r="I52" s="68"/>
    </row>
    <row r="53" spans="1:9" x14ac:dyDescent="0.25">
      <c r="A53" s="161" t="s">
        <v>87</v>
      </c>
      <c r="B53" s="162"/>
      <c r="C53" s="60">
        <v>0</v>
      </c>
      <c r="D53" s="60"/>
      <c r="E53" s="60"/>
      <c r="F53" s="67"/>
      <c r="G53" s="68"/>
      <c r="H53" s="74"/>
      <c r="I53" s="75"/>
    </row>
    <row r="54" spans="1:9" x14ac:dyDescent="0.25">
      <c r="A54" s="161" t="s">
        <v>88</v>
      </c>
      <c r="B54" s="162"/>
      <c r="C54" s="60">
        <v>0</v>
      </c>
      <c r="D54" s="60"/>
      <c r="E54" s="60"/>
      <c r="F54" s="67"/>
      <c r="G54" s="68"/>
      <c r="H54" s="74"/>
      <c r="I54" s="75"/>
    </row>
    <row r="55" spans="1:9" x14ac:dyDescent="0.25">
      <c r="A55" s="175" t="s">
        <v>89</v>
      </c>
      <c r="B55" s="176"/>
      <c r="C55" s="71">
        <v>0</v>
      </c>
      <c r="D55" s="71"/>
      <c r="E55" s="71"/>
      <c r="F55" s="76"/>
      <c r="G55" s="77"/>
      <c r="H55" s="78"/>
      <c r="I55" s="79"/>
    </row>
    <row r="56" spans="1:9" ht="27" customHeight="1" x14ac:dyDescent="0.25">
      <c r="A56" s="177" t="s">
        <v>90</v>
      </c>
      <c r="B56" s="177"/>
      <c r="C56" s="177"/>
      <c r="D56" s="177"/>
      <c r="E56" s="177"/>
      <c r="F56" s="177"/>
      <c r="G56" s="177"/>
      <c r="H56" s="177"/>
      <c r="I56" s="177"/>
    </row>
    <row r="59" spans="1:9" x14ac:dyDescent="0.25">
      <c r="A59" s="80"/>
      <c r="B59" s="80"/>
      <c r="C59" s="80"/>
      <c r="D59" s="80"/>
      <c r="E59" s="80"/>
      <c r="F59" s="80"/>
      <c r="G59" s="80"/>
      <c r="H59" s="80"/>
      <c r="I59" s="80"/>
    </row>
    <row r="60" spans="1:9" x14ac:dyDescent="0.25">
      <c r="A60" s="80"/>
      <c r="B60" s="80"/>
      <c r="C60" s="80"/>
      <c r="D60" s="80"/>
      <c r="E60" s="80"/>
      <c r="F60" s="80"/>
      <c r="G60" s="80"/>
      <c r="H60" s="80"/>
      <c r="I60" s="80"/>
    </row>
    <row r="61" spans="1:9" x14ac:dyDescent="0.25">
      <c r="A61" s="80"/>
      <c r="B61" s="80"/>
      <c r="C61" s="80"/>
      <c r="D61" s="80"/>
      <c r="E61" s="80"/>
      <c r="F61" s="80"/>
      <c r="G61" s="80"/>
      <c r="H61" s="80"/>
      <c r="I61" s="80"/>
    </row>
    <row r="62" spans="1:9" x14ac:dyDescent="0.25">
      <c r="A62" s="80"/>
      <c r="B62" s="80"/>
      <c r="C62" s="80"/>
      <c r="D62" s="80"/>
      <c r="E62" s="80"/>
      <c r="F62" s="80"/>
      <c r="G62" s="80"/>
      <c r="H62" s="80"/>
      <c r="I62" s="80"/>
    </row>
    <row r="63" spans="1:9" x14ac:dyDescent="0.25">
      <c r="A63" s="80"/>
      <c r="B63" s="80"/>
      <c r="C63" s="80"/>
      <c r="D63" s="80"/>
      <c r="E63" s="80"/>
      <c r="F63" s="80"/>
      <c r="G63" s="80"/>
      <c r="H63" s="80"/>
      <c r="I63" s="80"/>
    </row>
    <row r="64" spans="1:9" x14ac:dyDescent="0.25">
      <c r="A64" s="80"/>
      <c r="B64" s="80"/>
      <c r="C64" s="80"/>
      <c r="D64" s="80"/>
      <c r="E64" s="80"/>
      <c r="F64" s="80"/>
      <c r="G64" s="80"/>
      <c r="H64" s="80"/>
      <c r="I64" s="80"/>
    </row>
  </sheetData>
  <mergeCells count="50">
    <mergeCell ref="A53:B53"/>
    <mergeCell ref="A54:B54"/>
    <mergeCell ref="A55:B55"/>
    <mergeCell ref="A56:I56"/>
    <mergeCell ref="D47:D48"/>
    <mergeCell ref="E47:E48"/>
    <mergeCell ref="F47:G48"/>
    <mergeCell ref="H47:I48"/>
    <mergeCell ref="A50:B51"/>
    <mergeCell ref="A52:B52"/>
    <mergeCell ref="C47:C48"/>
    <mergeCell ref="A42:B42"/>
    <mergeCell ref="A43:B43"/>
    <mergeCell ref="A44:B44"/>
    <mergeCell ref="A45:B45"/>
    <mergeCell ref="A47:B48"/>
    <mergeCell ref="A41:B41"/>
    <mergeCell ref="A21:B21"/>
    <mergeCell ref="A22:B22"/>
    <mergeCell ref="A23:B23"/>
    <mergeCell ref="A25:B25"/>
    <mergeCell ref="A26:B26"/>
    <mergeCell ref="A27:B28"/>
    <mergeCell ref="A32:B33"/>
    <mergeCell ref="A34:B34"/>
    <mergeCell ref="A35:B35"/>
    <mergeCell ref="A36:B36"/>
    <mergeCell ref="A38:B40"/>
    <mergeCell ref="A20:B20"/>
    <mergeCell ref="H5:H8"/>
    <mergeCell ref="I5:I8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1:I1"/>
    <mergeCell ref="A2:I2"/>
    <mergeCell ref="A3:I3"/>
    <mergeCell ref="A4:I4"/>
    <mergeCell ref="A5:B8"/>
    <mergeCell ref="C5:C8"/>
    <mergeCell ref="D5:D8"/>
    <mergeCell ref="E5:E8"/>
    <mergeCell ref="F5:F8"/>
    <mergeCell ref="G5:G8"/>
  </mergeCells>
  <pageMargins left="0.7" right="0.7" top="0.75" bottom="0.75" header="0.3" footer="0.3"/>
  <ignoredErrors>
    <ignoredError sqref="C17:E17 H1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H19" sqref="H19"/>
    </sheetView>
  </sheetViews>
  <sheetFormatPr baseColWidth="10" defaultRowHeight="15" x14ac:dyDescent="0.25"/>
  <cols>
    <col min="2" max="2" width="13.85546875" customWidth="1"/>
    <col min="3" max="3" width="9" customWidth="1"/>
    <col min="4" max="4" width="11.7109375" customWidth="1"/>
    <col min="5" max="5" width="12.140625" customWidth="1"/>
    <col min="6" max="6" width="11" customWidth="1"/>
    <col min="7" max="7" width="9" customWidth="1"/>
    <col min="8" max="8" width="16" customWidth="1"/>
    <col min="9" max="9" width="15.7109375" customWidth="1"/>
    <col min="10" max="10" width="13.5703125" customWidth="1"/>
    <col min="11" max="11" width="11.42578125" customWidth="1"/>
    <col min="12" max="12" width="11.7109375" customWidth="1"/>
  </cols>
  <sheetData>
    <row r="1" spans="1:12" x14ac:dyDescent="0.25">
      <c r="A1" s="183" t="s">
        <v>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x14ac:dyDescent="0.25">
      <c r="A2" s="144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2" x14ac:dyDescent="0.25">
      <c r="A3" s="144" t="s">
        <v>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2" x14ac:dyDescent="0.25">
      <c r="A4" s="186" t="s">
        <v>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ht="15" customHeight="1" x14ac:dyDescent="0.25">
      <c r="A5" s="189" t="s">
        <v>92</v>
      </c>
      <c r="B5" s="189"/>
      <c r="C5" s="189" t="s">
        <v>93</v>
      </c>
      <c r="D5" s="189" t="s">
        <v>94</v>
      </c>
      <c r="E5" s="189" t="s">
        <v>95</v>
      </c>
      <c r="F5" s="189" t="s">
        <v>96</v>
      </c>
      <c r="G5" s="189" t="s">
        <v>97</v>
      </c>
      <c r="H5" s="189" t="s">
        <v>98</v>
      </c>
      <c r="I5" s="189" t="s">
        <v>99</v>
      </c>
      <c r="J5" s="189" t="s">
        <v>100</v>
      </c>
      <c r="K5" s="189" t="s">
        <v>101</v>
      </c>
      <c r="L5" s="189" t="s">
        <v>102</v>
      </c>
    </row>
    <row r="6" spans="1:12" x14ac:dyDescent="0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2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 x14ac:dyDescent="0.2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ht="4.5" customHeight="1" x14ac:dyDescent="0.2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2" x14ac:dyDescent="0.25">
      <c r="A12" s="81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5" customHeight="1" x14ac:dyDescent="0.25">
      <c r="A13" s="165" t="s">
        <v>103</v>
      </c>
      <c r="B13" s="166"/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</row>
    <row r="14" spans="1:12" x14ac:dyDescent="0.25">
      <c r="A14" s="165"/>
      <c r="B14" s="166"/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2" x14ac:dyDescent="0.25">
      <c r="A15" s="165"/>
      <c r="B15" s="166"/>
      <c r="C15" s="190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2" x14ac:dyDescent="0.25">
      <c r="A16" s="161" t="s">
        <v>104</v>
      </c>
      <c r="B16" s="162"/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</row>
    <row r="17" spans="1:12" x14ac:dyDescent="0.25">
      <c r="A17" s="161" t="s">
        <v>105</v>
      </c>
      <c r="B17" s="162"/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x14ac:dyDescent="0.25">
      <c r="A18" s="161" t="s">
        <v>106</v>
      </c>
      <c r="B18" s="162"/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</row>
    <row r="19" spans="1:12" x14ac:dyDescent="0.25">
      <c r="A19" s="161" t="s">
        <v>107</v>
      </c>
      <c r="B19" s="162"/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</row>
    <row r="20" spans="1:12" x14ac:dyDescent="0.25">
      <c r="A20" s="81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x14ac:dyDescent="0.25">
      <c r="A21" s="167" t="s">
        <v>108</v>
      </c>
      <c r="B21" s="191"/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</row>
    <row r="22" spans="1:12" x14ac:dyDescent="0.25">
      <c r="A22" s="192"/>
      <c r="B22" s="191"/>
      <c r="C22" s="190"/>
      <c r="D22" s="190"/>
      <c r="E22" s="190"/>
      <c r="F22" s="190"/>
      <c r="G22" s="190"/>
      <c r="H22" s="190"/>
      <c r="I22" s="190"/>
      <c r="J22" s="190"/>
      <c r="K22" s="190"/>
      <c r="L22" s="190"/>
    </row>
    <row r="23" spans="1:12" x14ac:dyDescent="0.25">
      <c r="A23" s="192"/>
      <c r="B23" s="191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 x14ac:dyDescent="0.25">
      <c r="A24" s="193" t="s">
        <v>109</v>
      </c>
      <c r="B24" s="194"/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</row>
    <row r="25" spans="1:12" x14ac:dyDescent="0.25">
      <c r="A25" s="193" t="s">
        <v>110</v>
      </c>
      <c r="B25" s="194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</row>
    <row r="26" spans="1:12" x14ac:dyDescent="0.25">
      <c r="A26" s="193" t="s">
        <v>111</v>
      </c>
      <c r="B26" s="194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</row>
    <row r="27" spans="1:12" x14ac:dyDescent="0.25">
      <c r="A27" s="193" t="s">
        <v>112</v>
      </c>
      <c r="B27" s="194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</row>
    <row r="28" spans="1:12" x14ac:dyDescent="0.25">
      <c r="A28" s="81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5" customHeight="1" x14ac:dyDescent="0.25">
      <c r="A29" s="167" t="s">
        <v>113</v>
      </c>
      <c r="B29" s="168"/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</row>
    <row r="30" spans="1:12" x14ac:dyDescent="0.25">
      <c r="A30" s="167"/>
      <c r="B30" s="168"/>
      <c r="C30" s="190"/>
      <c r="D30" s="190"/>
      <c r="E30" s="190"/>
      <c r="F30" s="190"/>
      <c r="G30" s="190"/>
      <c r="H30" s="190"/>
      <c r="I30" s="190"/>
      <c r="J30" s="190"/>
      <c r="K30" s="190"/>
      <c r="L30" s="190"/>
    </row>
    <row r="31" spans="1:12" x14ac:dyDescent="0.25">
      <c r="A31" s="196"/>
      <c r="B31" s="197"/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5" spans="1:12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</sheetData>
  <mergeCells count="56">
    <mergeCell ref="L29:L31"/>
    <mergeCell ref="A27:B27"/>
    <mergeCell ref="A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J21:J23"/>
    <mergeCell ref="K21:K23"/>
    <mergeCell ref="L21:L23"/>
    <mergeCell ref="A24:B24"/>
    <mergeCell ref="A25:B25"/>
    <mergeCell ref="H21:H23"/>
    <mergeCell ref="I21:I23"/>
    <mergeCell ref="A26:B26"/>
    <mergeCell ref="D21:D23"/>
    <mergeCell ref="E21:E23"/>
    <mergeCell ref="F21:F23"/>
    <mergeCell ref="G21:G23"/>
    <mergeCell ref="C21:C23"/>
    <mergeCell ref="A16:B16"/>
    <mergeCell ref="A17:B17"/>
    <mergeCell ref="A18:B18"/>
    <mergeCell ref="A19:B19"/>
    <mergeCell ref="A21:B23"/>
    <mergeCell ref="G13:G15"/>
    <mergeCell ref="H13:H15"/>
    <mergeCell ref="I13:I15"/>
    <mergeCell ref="J13:J15"/>
    <mergeCell ref="K13:K15"/>
    <mergeCell ref="L13:L15"/>
    <mergeCell ref="H5:H11"/>
    <mergeCell ref="I5:I11"/>
    <mergeCell ref="J5:J11"/>
    <mergeCell ref="K5:K11"/>
    <mergeCell ref="L5:L11"/>
    <mergeCell ref="A13:B15"/>
    <mergeCell ref="C13:C15"/>
    <mergeCell ref="D13:D15"/>
    <mergeCell ref="E13:E15"/>
    <mergeCell ref="F13:F15"/>
    <mergeCell ref="A1:L1"/>
    <mergeCell ref="A2:L2"/>
    <mergeCell ref="A3:L3"/>
    <mergeCell ref="A4:L4"/>
    <mergeCell ref="A5:B11"/>
    <mergeCell ref="C5:C11"/>
    <mergeCell ref="D5:D11"/>
    <mergeCell ref="E5:E11"/>
    <mergeCell ref="F5:F11"/>
    <mergeCell ref="G5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workbookViewId="0">
      <selection activeCell="F16" sqref="F16"/>
    </sheetView>
  </sheetViews>
  <sheetFormatPr baseColWidth="10" defaultRowHeight="15" x14ac:dyDescent="0.25"/>
  <cols>
    <col min="1" max="1" width="1.140625" customWidth="1"/>
    <col min="2" max="2" width="58.28515625" customWidth="1"/>
    <col min="3" max="3" width="17" style="1" bestFit="1" customWidth="1"/>
    <col min="4" max="5" width="13.85546875" style="1" bestFit="1" customWidth="1"/>
    <col min="6" max="6" width="10.42578125" customWidth="1"/>
    <col min="7" max="7" width="7.85546875" customWidth="1"/>
    <col min="8" max="8" width="16.42578125" bestFit="1" customWidth="1"/>
    <col min="9" max="9" width="19.5703125" customWidth="1"/>
    <col min="10" max="11" width="15.28515625" bestFit="1" customWidth="1"/>
    <col min="12" max="12" width="13.85546875" customWidth="1"/>
  </cols>
  <sheetData>
    <row r="1" spans="1:11" ht="3" customHeight="1" x14ac:dyDescent="0.25"/>
    <row r="2" spans="1:11" ht="3" customHeight="1" thickBot="1" x14ac:dyDescent="0.3"/>
    <row r="3" spans="1:11" x14ac:dyDescent="0.25">
      <c r="A3" s="198" t="s">
        <v>0</v>
      </c>
      <c r="B3" s="199"/>
      <c r="C3" s="199"/>
      <c r="D3" s="199"/>
      <c r="E3" s="200"/>
    </row>
    <row r="4" spans="1:11" x14ac:dyDescent="0.25">
      <c r="A4" s="201" t="s">
        <v>1</v>
      </c>
      <c r="B4" s="202"/>
      <c r="C4" s="202"/>
      <c r="D4" s="202"/>
      <c r="E4" s="203"/>
    </row>
    <row r="5" spans="1:11" x14ac:dyDescent="0.25">
      <c r="A5" s="201" t="s">
        <v>2</v>
      </c>
      <c r="B5" s="202"/>
      <c r="C5" s="202"/>
      <c r="D5" s="202"/>
      <c r="E5" s="203"/>
    </row>
    <row r="6" spans="1:11" ht="15.75" thickBot="1" x14ac:dyDescent="0.3">
      <c r="A6" s="204" t="s">
        <v>3</v>
      </c>
      <c r="B6" s="205"/>
      <c r="C6" s="205"/>
      <c r="D6" s="205"/>
      <c r="E6" s="206"/>
    </row>
    <row r="7" spans="1:11" ht="3.75" customHeight="1" thickBot="1" x14ac:dyDescent="0.3">
      <c r="A7" s="2"/>
      <c r="B7" s="2"/>
      <c r="C7" s="3"/>
      <c r="D7" s="3"/>
      <c r="E7" s="3"/>
    </row>
    <row r="8" spans="1:11" x14ac:dyDescent="0.25">
      <c r="A8" s="207" t="s">
        <v>4</v>
      </c>
      <c r="B8" s="208"/>
      <c r="C8" s="4" t="s">
        <v>5</v>
      </c>
      <c r="D8" s="211" t="s">
        <v>6</v>
      </c>
      <c r="E8" s="4" t="s">
        <v>7</v>
      </c>
    </row>
    <row r="9" spans="1:11" ht="15.75" thickBot="1" x14ac:dyDescent="0.3">
      <c r="A9" s="209"/>
      <c r="B9" s="210"/>
      <c r="C9" s="5" t="s">
        <v>8</v>
      </c>
      <c r="D9" s="212"/>
      <c r="E9" s="5" t="s">
        <v>9</v>
      </c>
    </row>
    <row r="10" spans="1:11" x14ac:dyDescent="0.25">
      <c r="A10" s="6"/>
      <c r="B10" s="7"/>
      <c r="C10" s="8"/>
      <c r="D10" s="8"/>
      <c r="E10" s="8"/>
    </row>
    <row r="11" spans="1:11" x14ac:dyDescent="0.25">
      <c r="A11" s="6"/>
      <c r="B11" s="9" t="s">
        <v>10</v>
      </c>
      <c r="C11" s="10">
        <f>+C12+C13+C14</f>
        <v>19240213594</v>
      </c>
      <c r="D11" s="10">
        <f t="shared" ref="D11:E11" si="0">+D12+D13+D14</f>
        <v>16424522344.83</v>
      </c>
      <c r="E11" s="10">
        <f t="shared" si="0"/>
        <v>16408778774.83</v>
      </c>
      <c r="H11" s="1"/>
      <c r="J11" s="11"/>
    </row>
    <row r="12" spans="1:11" x14ac:dyDescent="0.25">
      <c r="A12" s="6"/>
      <c r="B12" s="12" t="s">
        <v>11</v>
      </c>
      <c r="C12" s="8">
        <v>9230918458</v>
      </c>
      <c r="D12" s="8">
        <v>7029361768.9200001</v>
      </c>
      <c r="E12" s="8">
        <v>7013618198.9200001</v>
      </c>
    </row>
    <row r="13" spans="1:11" x14ac:dyDescent="0.25">
      <c r="A13" s="6"/>
      <c r="B13" s="12" t="s">
        <v>12</v>
      </c>
      <c r="C13" s="8">
        <v>9551613642</v>
      </c>
      <c r="D13" s="8">
        <v>9304619561.5100002</v>
      </c>
      <c r="E13" s="8">
        <v>9304619561.5100002</v>
      </c>
    </row>
    <row r="14" spans="1:11" x14ac:dyDescent="0.25">
      <c r="A14" s="6"/>
      <c r="B14" s="12" t="s">
        <v>13</v>
      </c>
      <c r="C14" s="8">
        <f>C50</f>
        <v>457681494</v>
      </c>
      <c r="D14" s="8">
        <f t="shared" ref="D14:E14" si="1">D50</f>
        <v>90541014.400000006</v>
      </c>
      <c r="E14" s="8">
        <f t="shared" si="1"/>
        <v>90541014.400000006</v>
      </c>
    </row>
    <row r="15" spans="1:11" x14ac:dyDescent="0.25">
      <c r="A15" s="13"/>
      <c r="B15" s="9"/>
      <c r="C15" s="8"/>
      <c r="D15" s="8"/>
      <c r="E15" s="8"/>
      <c r="H15" s="14"/>
      <c r="I15" s="14"/>
      <c r="J15" s="14"/>
      <c r="K15" s="14"/>
    </row>
    <row r="16" spans="1:11" x14ac:dyDescent="0.25">
      <c r="A16" s="13"/>
      <c r="B16" s="9" t="s">
        <v>14</v>
      </c>
      <c r="C16" s="10">
        <f>+C17+C18</f>
        <v>19240213594</v>
      </c>
      <c r="D16" s="10">
        <f t="shared" ref="D16:E16" si="2">+D17+D18</f>
        <v>14847714662.360001</v>
      </c>
      <c r="E16" s="10">
        <f t="shared" si="2"/>
        <v>14743167102.829998</v>
      </c>
      <c r="H16" s="14"/>
      <c r="I16" s="15"/>
      <c r="J16" s="16"/>
      <c r="K16" s="15"/>
    </row>
    <row r="17" spans="1:14" x14ac:dyDescent="0.25">
      <c r="A17" s="6"/>
      <c r="B17" s="12" t="s">
        <v>15</v>
      </c>
      <c r="C17" s="8">
        <f>9721694326-C47</f>
        <v>9684375820</v>
      </c>
      <c r="D17" s="8">
        <f>6730648698.83-D21-D47</f>
        <v>6528412034.6399994</v>
      </c>
      <c r="E17" s="8">
        <f>6640153433.7-E21-E47</f>
        <v>6439247556.7299995</v>
      </c>
      <c r="H17" s="14"/>
      <c r="I17" s="15"/>
      <c r="J17" s="16"/>
      <c r="K17" s="15"/>
      <c r="L17" s="17"/>
      <c r="M17" s="17"/>
      <c r="N17" s="1"/>
    </row>
    <row r="18" spans="1:14" x14ac:dyDescent="0.25">
      <c r="A18" s="6"/>
      <c r="B18" s="12" t="s">
        <v>16</v>
      </c>
      <c r="C18" s="8">
        <f>9555837774-C48</f>
        <v>9555837774</v>
      </c>
      <c r="D18" s="8">
        <f>8666104875.86-D22-D48</f>
        <v>8319302627.7200003</v>
      </c>
      <c r="E18" s="8">
        <f>8650721794.24-E22-E48</f>
        <v>8303919546.0999994</v>
      </c>
      <c r="H18" s="18"/>
      <c r="I18" s="19"/>
      <c r="J18" s="19"/>
      <c r="K18" s="15"/>
      <c r="L18" s="17"/>
      <c r="M18" s="17"/>
      <c r="N18" s="1"/>
    </row>
    <row r="19" spans="1:14" x14ac:dyDescent="0.25">
      <c r="A19" s="6"/>
      <c r="B19" s="7"/>
      <c r="C19" s="8"/>
      <c r="D19" s="8"/>
      <c r="E19" s="8"/>
      <c r="H19" s="14"/>
      <c r="I19" s="14"/>
      <c r="J19" s="14"/>
      <c r="K19" s="14"/>
      <c r="L19" s="17"/>
      <c r="M19" s="17"/>
      <c r="N19" s="1"/>
    </row>
    <row r="20" spans="1:14" x14ac:dyDescent="0.25">
      <c r="A20" s="20"/>
      <c r="B20" s="21" t="s">
        <v>17</v>
      </c>
      <c r="C20" s="22"/>
      <c r="D20" s="10">
        <f>+D21+D22</f>
        <v>539579926.73000002</v>
      </c>
      <c r="E20" s="10">
        <f>+E21+E22</f>
        <v>538249139.50999999</v>
      </c>
      <c r="H20" s="19"/>
      <c r="I20" s="19"/>
      <c r="J20" s="19"/>
      <c r="K20" s="19"/>
      <c r="L20" s="17"/>
      <c r="M20" s="17"/>
      <c r="N20" s="1"/>
    </row>
    <row r="21" spans="1:14" ht="22.5" x14ac:dyDescent="0.25">
      <c r="A21" s="6"/>
      <c r="B21" s="12" t="s">
        <v>18</v>
      </c>
      <c r="C21" s="22"/>
      <c r="D21" s="8">
        <v>192777678.59</v>
      </c>
      <c r="E21" s="8">
        <v>191446891.37</v>
      </c>
      <c r="H21" s="23"/>
      <c r="I21" s="14"/>
      <c r="J21" s="14"/>
      <c r="K21" s="14"/>
      <c r="L21" s="17"/>
      <c r="M21" s="17"/>
      <c r="N21" s="1"/>
    </row>
    <row r="22" spans="1:14" ht="22.5" x14ac:dyDescent="0.25">
      <c r="A22" s="6"/>
      <c r="B22" s="12" t="s">
        <v>19</v>
      </c>
      <c r="C22" s="22"/>
      <c r="D22" s="8">
        <v>346802248.13999999</v>
      </c>
      <c r="E22" s="8">
        <v>346802248.13999999</v>
      </c>
      <c r="H22" s="23"/>
      <c r="I22" s="19"/>
      <c r="J22" s="19"/>
      <c r="K22" s="19"/>
      <c r="L22" s="17"/>
      <c r="M22" s="17"/>
      <c r="N22" s="1"/>
    </row>
    <row r="23" spans="1:14" x14ac:dyDescent="0.25">
      <c r="A23" s="6"/>
      <c r="B23" s="7"/>
      <c r="C23" s="8"/>
      <c r="D23" s="8"/>
      <c r="E23" s="8"/>
      <c r="H23" s="19"/>
      <c r="I23" s="19"/>
      <c r="J23" s="19"/>
      <c r="K23" s="19"/>
      <c r="L23" s="17"/>
      <c r="M23" s="17"/>
      <c r="N23" s="1"/>
    </row>
    <row r="24" spans="1:14" x14ac:dyDescent="0.25">
      <c r="A24" s="213"/>
      <c r="B24" s="9" t="s">
        <v>20</v>
      </c>
      <c r="C24" s="24">
        <f>+C11-C16+C20</f>
        <v>0</v>
      </c>
      <c r="D24" s="24">
        <f t="shared" ref="D24:E24" si="3">+D11-D16+D20</f>
        <v>2116387609.1999993</v>
      </c>
      <c r="E24" s="24">
        <f t="shared" si="3"/>
        <v>2203860811.5100021</v>
      </c>
      <c r="H24" s="18"/>
      <c r="I24" s="19"/>
      <c r="J24" s="19"/>
      <c r="K24" s="19"/>
      <c r="L24" s="17"/>
      <c r="M24" s="17"/>
      <c r="N24" s="1"/>
    </row>
    <row r="25" spans="1:14" x14ac:dyDescent="0.25">
      <c r="A25" s="213"/>
      <c r="B25" s="9"/>
      <c r="C25" s="25"/>
      <c r="D25" s="25"/>
      <c r="E25" s="25"/>
      <c r="H25" s="18"/>
      <c r="I25" s="19"/>
      <c r="J25" s="19"/>
      <c r="K25" s="19"/>
      <c r="L25" s="17"/>
      <c r="M25" s="17"/>
      <c r="N25" s="1"/>
    </row>
    <row r="26" spans="1:14" x14ac:dyDescent="0.25">
      <c r="A26" s="213"/>
      <c r="B26" s="9" t="s">
        <v>21</v>
      </c>
      <c r="C26" s="24">
        <f>+C24-C14</f>
        <v>-457681494</v>
      </c>
      <c r="D26" s="24">
        <f t="shared" ref="D26:E26" si="4">+D24-D14</f>
        <v>2025846594.7999992</v>
      </c>
      <c r="E26" s="24">
        <f t="shared" si="4"/>
        <v>2113319797.110002</v>
      </c>
      <c r="H26" s="26"/>
      <c r="I26" s="17"/>
      <c r="J26" s="17"/>
      <c r="K26" s="17"/>
      <c r="L26" s="17"/>
      <c r="M26" s="17"/>
      <c r="N26" s="1"/>
    </row>
    <row r="27" spans="1:14" x14ac:dyDescent="0.25">
      <c r="A27" s="213"/>
      <c r="B27" s="9"/>
      <c r="C27" s="25"/>
      <c r="D27" s="25"/>
      <c r="E27" s="25"/>
      <c r="H27" s="26"/>
      <c r="I27" s="17"/>
      <c r="J27" s="17"/>
      <c r="K27" s="17"/>
      <c r="L27" s="17"/>
      <c r="M27" s="17"/>
      <c r="N27" s="1"/>
    </row>
    <row r="28" spans="1:14" ht="22.5" x14ac:dyDescent="0.25">
      <c r="A28" s="6"/>
      <c r="B28" s="9" t="s">
        <v>22</v>
      </c>
      <c r="C28" s="10">
        <f>+C26-C20</f>
        <v>-457681494</v>
      </c>
      <c r="D28" s="10">
        <f t="shared" ref="D28:E28" si="5">+D26-D20</f>
        <v>1486266668.0699992</v>
      </c>
      <c r="E28" s="10">
        <f t="shared" si="5"/>
        <v>1575070657.6000021</v>
      </c>
      <c r="H28" s="26"/>
      <c r="I28" s="17"/>
      <c r="J28" s="17"/>
      <c r="K28" s="17"/>
      <c r="L28" s="17"/>
      <c r="M28" s="17"/>
      <c r="N28" s="1"/>
    </row>
    <row r="29" spans="1:14" ht="15.75" thickBot="1" x14ac:dyDescent="0.3">
      <c r="A29" s="27"/>
      <c r="B29" s="28"/>
      <c r="C29" s="29"/>
      <c r="D29" s="29"/>
      <c r="E29" s="29"/>
      <c r="H29" s="26"/>
      <c r="I29" s="17"/>
      <c r="J29" s="17"/>
      <c r="K29" s="17"/>
      <c r="L29" s="17"/>
      <c r="M29" s="17"/>
      <c r="N29" s="1"/>
    </row>
    <row r="30" spans="1:14" ht="4.5" customHeight="1" thickBot="1" x14ac:dyDescent="0.3">
      <c r="A30" s="214"/>
      <c r="B30" s="214"/>
      <c r="C30" s="214"/>
      <c r="D30" s="214"/>
      <c r="E30" s="214"/>
      <c r="I30" s="1"/>
      <c r="J30" s="1"/>
      <c r="K30" s="1"/>
      <c r="L30" s="1"/>
      <c r="M30" s="1"/>
      <c r="N30" s="1"/>
    </row>
    <row r="31" spans="1:14" ht="15.75" thickBot="1" x14ac:dyDescent="0.3">
      <c r="A31" s="215" t="s">
        <v>23</v>
      </c>
      <c r="B31" s="216"/>
      <c r="C31" s="30" t="s">
        <v>24</v>
      </c>
      <c r="D31" s="30" t="s">
        <v>6</v>
      </c>
      <c r="E31" s="30" t="s">
        <v>25</v>
      </c>
      <c r="I31" s="1"/>
      <c r="J31" s="1"/>
      <c r="K31" s="1"/>
      <c r="L31" s="1"/>
      <c r="M31" s="1"/>
      <c r="N31" s="1"/>
    </row>
    <row r="32" spans="1:14" x14ac:dyDescent="0.25">
      <c r="A32" s="6"/>
      <c r="B32" s="7"/>
      <c r="C32" s="8"/>
      <c r="D32" s="8"/>
      <c r="E32" s="8"/>
      <c r="I32" s="1"/>
      <c r="J32" s="1"/>
      <c r="K32" s="1"/>
      <c r="L32" s="1"/>
      <c r="M32" s="1"/>
      <c r="N32" s="1"/>
    </row>
    <row r="33" spans="1:14" x14ac:dyDescent="0.25">
      <c r="A33" s="217"/>
      <c r="B33" s="9" t="s">
        <v>26</v>
      </c>
      <c r="C33" s="24">
        <f>+C34+C35</f>
        <v>157933759</v>
      </c>
      <c r="D33" s="24">
        <f t="shared" ref="D33:E33" si="6">+D34+D35</f>
        <v>85545454.609999999</v>
      </c>
      <c r="E33" s="24">
        <f t="shared" si="6"/>
        <v>84089654.609999999</v>
      </c>
      <c r="I33" s="11"/>
      <c r="J33" s="1"/>
      <c r="K33" s="1"/>
      <c r="L33" s="1"/>
      <c r="M33" s="1"/>
      <c r="N33" s="1"/>
    </row>
    <row r="34" spans="1:14" ht="22.5" x14ac:dyDescent="0.25">
      <c r="A34" s="217"/>
      <c r="B34" s="12" t="s">
        <v>27</v>
      </c>
      <c r="C34" s="25">
        <f>112933759+45000000</f>
        <v>157933759</v>
      </c>
      <c r="D34" s="25">
        <f>76028434.61+9517020</f>
        <v>85545454.609999999</v>
      </c>
      <c r="E34" s="25">
        <f>76028434.61+8061220</f>
        <v>84089654.609999999</v>
      </c>
      <c r="H34" s="11"/>
      <c r="J34" s="11"/>
    </row>
    <row r="35" spans="1:14" x14ac:dyDescent="0.25">
      <c r="A35" s="217"/>
      <c r="B35" s="12" t="s">
        <v>28</v>
      </c>
      <c r="C35" s="25">
        <v>0</v>
      </c>
      <c r="D35" s="25">
        <v>0</v>
      </c>
      <c r="E35" s="25">
        <v>0</v>
      </c>
      <c r="H35" s="11"/>
      <c r="I35" s="11"/>
      <c r="J35" s="11"/>
    </row>
    <row r="36" spans="1:14" x14ac:dyDescent="0.25">
      <c r="A36" s="13"/>
      <c r="B36" s="9"/>
      <c r="C36" s="8"/>
      <c r="D36" s="8"/>
      <c r="E36" s="8"/>
      <c r="H36" s="26"/>
      <c r="I36" s="11"/>
      <c r="J36" s="1"/>
    </row>
    <row r="37" spans="1:14" x14ac:dyDescent="0.25">
      <c r="A37" s="13"/>
      <c r="B37" s="9" t="s">
        <v>29</v>
      </c>
      <c r="C37" s="10">
        <f>+C28+C33</f>
        <v>-299747735</v>
      </c>
      <c r="D37" s="10">
        <f t="shared" ref="D37:E37" si="7">+D28+D33</f>
        <v>1571812122.6799991</v>
      </c>
      <c r="E37" s="10">
        <f t="shared" si="7"/>
        <v>1659160312.2100019</v>
      </c>
    </row>
    <row r="38" spans="1:14" ht="15.75" thickBot="1" x14ac:dyDescent="0.3">
      <c r="A38" s="31"/>
      <c r="B38" s="28"/>
      <c r="C38" s="32"/>
      <c r="D38" s="32"/>
      <c r="E38" s="32"/>
    </row>
    <row r="39" spans="1:14" ht="3" customHeight="1" thickBot="1" x14ac:dyDescent="0.3"/>
    <row r="40" spans="1:14" x14ac:dyDescent="0.25">
      <c r="A40" s="207" t="s">
        <v>23</v>
      </c>
      <c r="B40" s="208"/>
      <c r="C40" s="211" t="s">
        <v>30</v>
      </c>
      <c r="D40" s="218" t="s">
        <v>6</v>
      </c>
      <c r="E40" s="33" t="s">
        <v>7</v>
      </c>
    </row>
    <row r="41" spans="1:14" ht="15.75" thickBot="1" x14ac:dyDescent="0.3">
      <c r="A41" s="209"/>
      <c r="B41" s="210"/>
      <c r="C41" s="212"/>
      <c r="D41" s="219"/>
      <c r="E41" s="34" t="s">
        <v>25</v>
      </c>
    </row>
    <row r="42" spans="1:14" x14ac:dyDescent="0.25">
      <c r="A42" s="35"/>
      <c r="B42" s="36"/>
      <c r="C42" s="37"/>
      <c r="D42" s="37"/>
      <c r="E42" s="37"/>
    </row>
    <row r="43" spans="1:14" x14ac:dyDescent="0.25">
      <c r="A43" s="38"/>
      <c r="B43" s="39" t="s">
        <v>31</v>
      </c>
      <c r="C43" s="40">
        <f>+C44+C45</f>
        <v>495000000</v>
      </c>
      <c r="D43" s="40">
        <f t="shared" ref="D43:E43" si="8">+D44+D45</f>
        <v>100000000</v>
      </c>
      <c r="E43" s="40">
        <f t="shared" si="8"/>
        <v>100000000</v>
      </c>
    </row>
    <row r="44" spans="1:14" x14ac:dyDescent="0.25">
      <c r="A44" s="220"/>
      <c r="B44" s="41" t="s">
        <v>32</v>
      </c>
      <c r="C44" s="42">
        <v>495000000</v>
      </c>
      <c r="D44" s="42">
        <v>100000000</v>
      </c>
      <c r="E44" s="42">
        <v>100000000</v>
      </c>
    </row>
    <row r="45" spans="1:14" ht="22.5" x14ac:dyDescent="0.25">
      <c r="A45" s="220"/>
      <c r="B45" s="12" t="s">
        <v>33</v>
      </c>
      <c r="C45" s="42">
        <v>0</v>
      </c>
      <c r="D45" s="42">
        <v>0</v>
      </c>
      <c r="E45" s="42">
        <v>0</v>
      </c>
    </row>
    <row r="46" spans="1:14" x14ac:dyDescent="0.25">
      <c r="A46" s="221"/>
      <c r="B46" s="39" t="s">
        <v>34</v>
      </c>
      <c r="C46" s="43">
        <f>+C47+C48</f>
        <v>37318506</v>
      </c>
      <c r="D46" s="43">
        <f t="shared" ref="D46:E46" si="9">+D47+D48</f>
        <v>9458985.5999999996</v>
      </c>
      <c r="E46" s="43">
        <f t="shared" si="9"/>
        <v>9458985.5999999996</v>
      </c>
    </row>
    <row r="47" spans="1:14" x14ac:dyDescent="0.25">
      <c r="A47" s="221"/>
      <c r="B47" s="41" t="s">
        <v>35</v>
      </c>
      <c r="C47" s="42">
        <v>37318506</v>
      </c>
      <c r="D47" s="42">
        <v>9458985.5999999996</v>
      </c>
      <c r="E47" s="42">
        <v>9458985.5999999996</v>
      </c>
      <c r="H47" s="44"/>
      <c r="I47" s="44"/>
    </row>
    <row r="48" spans="1:14" x14ac:dyDescent="0.25">
      <c r="A48" s="221"/>
      <c r="B48" s="41" t="s">
        <v>36</v>
      </c>
      <c r="C48" s="42">
        <v>0</v>
      </c>
      <c r="D48" s="42">
        <v>0</v>
      </c>
      <c r="E48" s="42">
        <v>0</v>
      </c>
    </row>
    <row r="49" spans="1:5" x14ac:dyDescent="0.25">
      <c r="A49" s="38"/>
      <c r="B49" s="39"/>
      <c r="C49" s="37"/>
      <c r="D49" s="37"/>
      <c r="E49" s="37"/>
    </row>
    <row r="50" spans="1:5" x14ac:dyDescent="0.25">
      <c r="A50" s="221"/>
      <c r="B50" s="223" t="s">
        <v>37</v>
      </c>
      <c r="C50" s="225">
        <f>+C43-C46</f>
        <v>457681494</v>
      </c>
      <c r="D50" s="225">
        <f t="shared" ref="D50:E50" si="10">+D43-D46</f>
        <v>90541014.400000006</v>
      </c>
      <c r="E50" s="225">
        <f t="shared" si="10"/>
        <v>90541014.400000006</v>
      </c>
    </row>
    <row r="51" spans="1:5" ht="15.75" thickBot="1" x14ac:dyDescent="0.3">
      <c r="A51" s="222"/>
      <c r="B51" s="224"/>
      <c r="C51" s="226"/>
      <c r="D51" s="226"/>
      <c r="E51" s="226"/>
    </row>
    <row r="52" spans="1:5" ht="6.75" customHeight="1" thickBot="1" x14ac:dyDescent="0.3"/>
    <row r="53" spans="1:5" x14ac:dyDescent="0.25">
      <c r="A53" s="207" t="s">
        <v>23</v>
      </c>
      <c r="B53" s="208"/>
      <c r="C53" s="33" t="s">
        <v>5</v>
      </c>
      <c r="D53" s="218" t="s">
        <v>6</v>
      </c>
      <c r="E53" s="33" t="s">
        <v>7</v>
      </c>
    </row>
    <row r="54" spans="1:5" ht="15.75" thickBot="1" x14ac:dyDescent="0.3">
      <c r="A54" s="209"/>
      <c r="B54" s="210"/>
      <c r="C54" s="34" t="s">
        <v>24</v>
      </c>
      <c r="D54" s="219"/>
      <c r="E54" s="34" t="s">
        <v>25</v>
      </c>
    </row>
    <row r="55" spans="1:5" x14ac:dyDescent="0.25">
      <c r="A55" s="227"/>
      <c r="B55" s="228"/>
      <c r="C55" s="37"/>
      <c r="D55" s="37"/>
      <c r="E55" s="37"/>
    </row>
    <row r="56" spans="1:5" x14ac:dyDescent="0.25">
      <c r="A56" s="220"/>
      <c r="B56" s="229" t="s">
        <v>38</v>
      </c>
      <c r="C56" s="230">
        <f>C12</f>
        <v>9230918458</v>
      </c>
      <c r="D56" s="230">
        <f t="shared" ref="D56:E56" si="11">D12</f>
        <v>7029361768.9200001</v>
      </c>
      <c r="E56" s="230">
        <f t="shared" si="11"/>
        <v>7013618198.9200001</v>
      </c>
    </row>
    <row r="57" spans="1:5" x14ac:dyDescent="0.25">
      <c r="A57" s="220"/>
      <c r="B57" s="229"/>
      <c r="C57" s="230"/>
      <c r="D57" s="230"/>
      <c r="E57" s="230"/>
    </row>
    <row r="58" spans="1:5" ht="22.5" x14ac:dyDescent="0.25">
      <c r="A58" s="220"/>
      <c r="B58" s="45" t="s">
        <v>39</v>
      </c>
      <c r="C58" s="42">
        <f>+C59-C60</f>
        <v>457681494</v>
      </c>
      <c r="D58" s="42">
        <f t="shared" ref="D58:E58" si="12">+D59-D60</f>
        <v>90541014.400000006</v>
      </c>
      <c r="E58" s="42">
        <f t="shared" si="12"/>
        <v>90541014.400000006</v>
      </c>
    </row>
    <row r="59" spans="1:5" x14ac:dyDescent="0.25">
      <c r="A59" s="220"/>
      <c r="B59" s="12" t="s">
        <v>32</v>
      </c>
      <c r="C59" s="42">
        <f>C44</f>
        <v>495000000</v>
      </c>
      <c r="D59" s="42">
        <f t="shared" ref="D59:E59" si="13">D44</f>
        <v>100000000</v>
      </c>
      <c r="E59" s="42">
        <f t="shared" si="13"/>
        <v>100000000</v>
      </c>
    </row>
    <row r="60" spans="1:5" x14ac:dyDescent="0.25">
      <c r="A60" s="220"/>
      <c r="B60" s="41" t="s">
        <v>35</v>
      </c>
      <c r="C60" s="42">
        <f>C47</f>
        <v>37318506</v>
      </c>
      <c r="D60" s="42">
        <f t="shared" ref="D60:E60" si="14">D47</f>
        <v>9458985.5999999996</v>
      </c>
      <c r="E60" s="42">
        <f t="shared" si="14"/>
        <v>9458985.5999999996</v>
      </c>
    </row>
    <row r="61" spans="1:5" x14ac:dyDescent="0.25">
      <c r="A61" s="220"/>
      <c r="B61" s="46"/>
      <c r="C61" s="42"/>
      <c r="D61" s="42"/>
      <c r="E61" s="42"/>
    </row>
    <row r="62" spans="1:5" x14ac:dyDescent="0.25">
      <c r="A62" s="35"/>
      <c r="B62" s="46" t="s">
        <v>15</v>
      </c>
      <c r="C62" s="37">
        <f>C17</f>
        <v>9684375820</v>
      </c>
      <c r="D62" s="37">
        <f t="shared" ref="D62:E62" si="15">D17</f>
        <v>6528412034.6399994</v>
      </c>
      <c r="E62" s="37">
        <f t="shared" si="15"/>
        <v>6439247556.7299995</v>
      </c>
    </row>
    <row r="63" spans="1:5" x14ac:dyDescent="0.25">
      <c r="A63" s="35"/>
      <c r="B63" s="46"/>
      <c r="C63" s="37"/>
      <c r="D63" s="37"/>
      <c r="E63" s="37"/>
    </row>
    <row r="64" spans="1:5" x14ac:dyDescent="0.25">
      <c r="A64" s="35"/>
      <c r="B64" s="47" t="s">
        <v>18</v>
      </c>
      <c r="C64" s="48"/>
      <c r="D64" s="37">
        <f>D21</f>
        <v>192777678.59</v>
      </c>
      <c r="E64" s="37">
        <f>E21</f>
        <v>191446891.37</v>
      </c>
    </row>
    <row r="65" spans="1:7" x14ac:dyDescent="0.25">
      <c r="A65" s="35"/>
      <c r="B65" s="46"/>
      <c r="C65" s="37"/>
      <c r="D65" s="37"/>
      <c r="E65" s="37"/>
    </row>
    <row r="66" spans="1:7" ht="22.5" x14ac:dyDescent="0.25">
      <c r="A66" s="221"/>
      <c r="B66" s="49" t="s">
        <v>40</v>
      </c>
      <c r="C66" s="43">
        <f>+C56+C58-C62+C64</f>
        <v>4224132</v>
      </c>
      <c r="D66" s="43">
        <f t="shared" ref="D66:E66" si="16">+D56+D58-D62+D64</f>
        <v>784268427.27000034</v>
      </c>
      <c r="E66" s="43">
        <f t="shared" si="16"/>
        <v>856358547.96000016</v>
      </c>
      <c r="G66" s="1"/>
    </row>
    <row r="67" spans="1:7" x14ac:dyDescent="0.25">
      <c r="A67" s="221"/>
      <c r="B67" s="50"/>
      <c r="C67" s="43"/>
      <c r="D67" s="43"/>
      <c r="E67" s="43"/>
      <c r="G67" s="1"/>
    </row>
    <row r="68" spans="1:7" ht="22.5" x14ac:dyDescent="0.25">
      <c r="A68" s="221"/>
      <c r="B68" s="49" t="s">
        <v>41</v>
      </c>
      <c r="C68" s="43">
        <f>+C66-C58</f>
        <v>-453457362</v>
      </c>
      <c r="D68" s="43">
        <f t="shared" ref="D68:E68" si="17">+D66-D58</f>
        <v>693727412.87000036</v>
      </c>
      <c r="E68" s="43">
        <f t="shared" si="17"/>
        <v>765817533.56000018</v>
      </c>
      <c r="G68" s="1"/>
    </row>
    <row r="69" spans="1:7" ht="15.75" thickBot="1" x14ac:dyDescent="0.3">
      <c r="A69" s="222"/>
      <c r="B69" s="51"/>
      <c r="C69" s="52"/>
      <c r="D69" s="52"/>
      <c r="E69" s="52"/>
      <c r="G69" s="1"/>
    </row>
    <row r="70" spans="1:7" ht="4.5" customHeight="1" thickBot="1" x14ac:dyDescent="0.3"/>
    <row r="71" spans="1:7" x14ac:dyDescent="0.25">
      <c r="A71" s="207" t="s">
        <v>23</v>
      </c>
      <c r="B71" s="208"/>
      <c r="C71" s="211" t="s">
        <v>30</v>
      </c>
      <c r="D71" s="218" t="s">
        <v>6</v>
      </c>
      <c r="E71" s="33" t="s">
        <v>7</v>
      </c>
    </row>
    <row r="72" spans="1:7" ht="15.75" thickBot="1" x14ac:dyDescent="0.3">
      <c r="A72" s="209"/>
      <c r="B72" s="210"/>
      <c r="C72" s="212"/>
      <c r="D72" s="219"/>
      <c r="E72" s="34" t="s">
        <v>25</v>
      </c>
    </row>
    <row r="73" spans="1:7" x14ac:dyDescent="0.25">
      <c r="A73" s="227"/>
      <c r="B73" s="228"/>
      <c r="C73" s="37"/>
      <c r="D73" s="37"/>
      <c r="E73" s="37"/>
    </row>
    <row r="74" spans="1:7" x14ac:dyDescent="0.25">
      <c r="A74" s="220"/>
      <c r="B74" s="229" t="s">
        <v>12</v>
      </c>
      <c r="C74" s="230">
        <f>C13</f>
        <v>9551613642</v>
      </c>
      <c r="D74" s="230">
        <f t="shared" ref="D74:E74" si="18">D13</f>
        <v>9304619561.5100002</v>
      </c>
      <c r="E74" s="230">
        <f t="shared" si="18"/>
        <v>9304619561.5100002</v>
      </c>
    </row>
    <row r="75" spans="1:7" x14ac:dyDescent="0.25">
      <c r="A75" s="220"/>
      <c r="B75" s="229"/>
      <c r="C75" s="230"/>
      <c r="D75" s="230"/>
      <c r="E75" s="230"/>
    </row>
    <row r="76" spans="1:7" ht="22.5" x14ac:dyDescent="0.25">
      <c r="A76" s="220"/>
      <c r="B76" s="53" t="s">
        <v>42</v>
      </c>
      <c r="C76" s="42">
        <f>+C77-C78</f>
        <v>0</v>
      </c>
      <c r="D76" s="42">
        <f t="shared" ref="D76:E76" si="19">+D77-D78</f>
        <v>0</v>
      </c>
      <c r="E76" s="42">
        <f t="shared" si="19"/>
        <v>0</v>
      </c>
    </row>
    <row r="77" spans="1:7" ht="22.5" x14ac:dyDescent="0.25">
      <c r="A77" s="220"/>
      <c r="B77" s="12" t="s">
        <v>33</v>
      </c>
      <c r="C77" s="42">
        <f>C45</f>
        <v>0</v>
      </c>
      <c r="D77" s="42">
        <f t="shared" ref="D77:E77" si="20">D45</f>
        <v>0</v>
      </c>
      <c r="E77" s="42">
        <f t="shared" si="20"/>
        <v>0</v>
      </c>
    </row>
    <row r="78" spans="1:7" x14ac:dyDescent="0.25">
      <c r="A78" s="220"/>
      <c r="B78" s="41" t="s">
        <v>36</v>
      </c>
      <c r="C78" s="42">
        <f>C48</f>
        <v>0</v>
      </c>
      <c r="D78" s="42">
        <f t="shared" ref="D78:E78" si="21">D48</f>
        <v>0</v>
      </c>
      <c r="E78" s="42">
        <f t="shared" si="21"/>
        <v>0</v>
      </c>
    </row>
    <row r="79" spans="1:7" x14ac:dyDescent="0.25">
      <c r="A79" s="220"/>
      <c r="B79" s="46"/>
      <c r="C79" s="42"/>
      <c r="D79" s="42"/>
      <c r="E79" s="42"/>
    </row>
    <row r="80" spans="1:7" x14ac:dyDescent="0.25">
      <c r="A80" s="35"/>
      <c r="B80" s="46" t="s">
        <v>43</v>
      </c>
      <c r="C80" s="37">
        <f>C18</f>
        <v>9555837774</v>
      </c>
      <c r="D80" s="37">
        <f t="shared" ref="D80:E80" si="22">D18</f>
        <v>8319302627.7200003</v>
      </c>
      <c r="E80" s="37">
        <f t="shared" si="22"/>
        <v>8303919546.0999994</v>
      </c>
    </row>
    <row r="81" spans="1:10" x14ac:dyDescent="0.25">
      <c r="A81" s="35"/>
      <c r="B81" s="46"/>
      <c r="C81" s="37"/>
      <c r="D81" s="37"/>
      <c r="E81" s="37"/>
    </row>
    <row r="82" spans="1:10" ht="22.5" x14ac:dyDescent="0.25">
      <c r="A82" s="35"/>
      <c r="B82" s="53" t="s">
        <v>19</v>
      </c>
      <c r="C82" s="48"/>
      <c r="D82" s="37">
        <f>D22</f>
        <v>346802248.13999999</v>
      </c>
      <c r="E82" s="37">
        <f>E22</f>
        <v>346802248.13999999</v>
      </c>
    </row>
    <row r="83" spans="1:10" x14ac:dyDescent="0.25">
      <c r="A83" s="35"/>
      <c r="B83" s="46"/>
      <c r="C83" s="37"/>
      <c r="D83" s="37"/>
      <c r="E83" s="37"/>
    </row>
    <row r="84" spans="1:10" ht="22.5" x14ac:dyDescent="0.25">
      <c r="A84" s="221"/>
      <c r="B84" s="49" t="s">
        <v>44</v>
      </c>
      <c r="C84" s="43">
        <f>+C74+C76-C80+C82</f>
        <v>-4224132</v>
      </c>
      <c r="D84" s="43">
        <f t="shared" ref="D84:E84" si="23">+D74+D76-D80+D82</f>
        <v>1332119181.9299998</v>
      </c>
      <c r="E84" s="43">
        <f t="shared" si="23"/>
        <v>1347502263.5500007</v>
      </c>
      <c r="H84" s="1"/>
      <c r="I84" s="1"/>
      <c r="J84" s="1"/>
    </row>
    <row r="85" spans="1:10" x14ac:dyDescent="0.25">
      <c r="A85" s="221"/>
      <c r="B85" s="50"/>
      <c r="C85" s="43"/>
      <c r="D85" s="43"/>
      <c r="E85" s="43"/>
      <c r="I85" s="1"/>
      <c r="J85" s="1"/>
    </row>
    <row r="86" spans="1:10" ht="22.5" x14ac:dyDescent="0.25">
      <c r="A86" s="221"/>
      <c r="B86" s="49" t="s">
        <v>45</v>
      </c>
      <c r="C86" s="43">
        <f>+C84-C76</f>
        <v>-4224132</v>
      </c>
      <c r="D86" s="43">
        <f t="shared" ref="D86:E86" si="24">+D84-D76</f>
        <v>1332119181.9299998</v>
      </c>
      <c r="E86" s="43">
        <f t="shared" si="24"/>
        <v>1347502263.5500007</v>
      </c>
      <c r="G86" s="1"/>
      <c r="I86" s="1"/>
      <c r="J86" s="1"/>
    </row>
    <row r="87" spans="1:10" ht="15.75" thickBot="1" x14ac:dyDescent="0.3">
      <c r="A87" s="222"/>
      <c r="B87" s="51"/>
      <c r="C87" s="52"/>
      <c r="D87" s="52"/>
      <c r="E87" s="52"/>
    </row>
    <row r="89" spans="1:10" x14ac:dyDescent="0.25">
      <c r="B89" s="54"/>
      <c r="C89" s="55"/>
      <c r="D89" s="55"/>
      <c r="E89" s="55"/>
    </row>
    <row r="90" spans="1:10" x14ac:dyDescent="0.25">
      <c r="B90" s="55"/>
      <c r="C90" s="55"/>
      <c r="D90" s="55"/>
      <c r="E90" s="55"/>
    </row>
    <row r="91" spans="1:10" ht="74.25" customHeight="1" x14ac:dyDescent="0.25">
      <c r="B91" s="231"/>
      <c r="C91" s="231"/>
      <c r="D91" s="231"/>
      <c r="E91" s="231"/>
    </row>
    <row r="92" spans="1:10" ht="8.25" customHeight="1" x14ac:dyDescent="0.25">
      <c r="B92" s="55"/>
      <c r="C92" s="55"/>
      <c r="D92" s="55"/>
      <c r="E92" s="55"/>
    </row>
  </sheetData>
  <mergeCells count="42">
    <mergeCell ref="A84:A87"/>
    <mergeCell ref="B91:E91"/>
    <mergeCell ref="A74:A75"/>
    <mergeCell ref="B74:B75"/>
    <mergeCell ref="C74:C75"/>
    <mergeCell ref="D74:D75"/>
    <mergeCell ref="E74:E75"/>
    <mergeCell ref="A76:A79"/>
    <mergeCell ref="A73:B73"/>
    <mergeCell ref="E50:E51"/>
    <mergeCell ref="A53:B54"/>
    <mergeCell ref="D53:D54"/>
    <mergeCell ref="A55:B55"/>
    <mergeCell ref="A56:A57"/>
    <mergeCell ref="B56:B57"/>
    <mergeCell ref="C56:C57"/>
    <mergeCell ref="D56:D57"/>
    <mergeCell ref="E56:E57"/>
    <mergeCell ref="D50:D51"/>
    <mergeCell ref="A58:A61"/>
    <mergeCell ref="A66:A69"/>
    <mergeCell ref="A71:B72"/>
    <mergeCell ref="C71:C72"/>
    <mergeCell ref="D71:D72"/>
    <mergeCell ref="A44:A45"/>
    <mergeCell ref="A46:A48"/>
    <mergeCell ref="A50:A51"/>
    <mergeCell ref="B50:B51"/>
    <mergeCell ref="C50:C51"/>
    <mergeCell ref="A24:A27"/>
    <mergeCell ref="A30:E30"/>
    <mergeCell ref="A31:B31"/>
    <mergeCell ref="A33:A35"/>
    <mergeCell ref="A40:B41"/>
    <mergeCell ref="C40:C41"/>
    <mergeCell ref="D40:D41"/>
    <mergeCell ref="A3:E3"/>
    <mergeCell ref="A4:E4"/>
    <mergeCell ref="A5:E5"/>
    <mergeCell ref="A6:E6"/>
    <mergeCell ref="A8:B9"/>
    <mergeCell ref="D8:D9"/>
  </mergeCells>
  <pageMargins left="0.70866141732283472" right="0.70866141732283472" top="0.55118110236220474" bottom="0.74803149606299213" header="0.31496062992125984" footer="0.31496062992125984"/>
  <pageSetup scale="78" fitToHeight="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workbookViewId="0">
      <selection activeCell="A33" sqref="A33:I33"/>
    </sheetView>
  </sheetViews>
  <sheetFormatPr baseColWidth="10" defaultRowHeight="15" x14ac:dyDescent="0.25"/>
  <cols>
    <col min="1" max="1" width="1.140625" style="125" customWidth="1"/>
    <col min="2" max="2" width="4.28515625" style="125" customWidth="1"/>
    <col min="3" max="3" width="1.5703125" style="125" customWidth="1"/>
    <col min="4" max="4" width="4.28515625" style="125" customWidth="1"/>
    <col min="5" max="5" width="26.42578125" style="125" customWidth="1"/>
    <col min="6" max="6" width="2.85546875" style="125" customWidth="1"/>
    <col min="7" max="7" width="6.28515625" style="125" customWidth="1"/>
    <col min="8" max="8" width="10.28515625" style="125" customWidth="1"/>
    <col min="9" max="9" width="2.140625" style="125" customWidth="1"/>
    <col min="10" max="11" width="13.5703125" style="125" customWidth="1"/>
    <col min="12" max="12" width="0" style="125" hidden="1" customWidth="1"/>
    <col min="13" max="13" width="10.5703125" style="125" customWidth="1"/>
    <col min="14" max="14" width="0.5703125" style="125" customWidth="1"/>
    <col min="15" max="15" width="2.85546875" style="125" customWidth="1"/>
    <col min="16" max="16" width="0.85546875" style="125" customWidth="1"/>
    <col min="17" max="17" width="14.140625" style="125" customWidth="1"/>
    <col min="18" max="18" width="14.42578125" style="125" customWidth="1"/>
    <col min="19" max="19" width="3.7109375" style="125" customWidth="1"/>
    <col min="20" max="20" width="1" style="125" customWidth="1"/>
    <col min="21" max="21" width="9.42578125" style="125" customWidth="1"/>
    <col min="22" max="22" width="0" style="125" hidden="1" customWidth="1"/>
    <col min="23" max="16384" width="11.42578125" style="125"/>
  </cols>
  <sheetData>
    <row r="1" spans="1:21" ht="0.95" customHeight="1" x14ac:dyDescent="0.25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0.6" customHeight="1" x14ac:dyDescent="0.25">
      <c r="A2" s="126"/>
      <c r="B2" s="241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</row>
    <row r="3" spans="1:21" ht="17.100000000000001" customHeight="1" x14ac:dyDescent="0.25">
      <c r="A3" s="126"/>
      <c r="B3" s="241"/>
      <c r="C3" s="127"/>
      <c r="D3" s="127"/>
      <c r="E3" s="127"/>
      <c r="F3" s="242" t="s">
        <v>490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27"/>
      <c r="R3" s="127"/>
      <c r="S3" s="127"/>
      <c r="T3" s="127"/>
      <c r="U3" s="128"/>
    </row>
    <row r="4" spans="1:21" ht="0" hidden="1" customHeight="1" x14ac:dyDescent="0.25">
      <c r="A4" s="126"/>
      <c r="B4" s="241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</row>
    <row r="5" spans="1:21" ht="3.6" customHeight="1" x14ac:dyDescent="0.25">
      <c r="A5" s="126"/>
      <c r="B5" s="241"/>
      <c r="C5" s="127"/>
      <c r="D5" s="127"/>
      <c r="E5" s="127"/>
      <c r="F5" s="242" t="s">
        <v>234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127"/>
      <c r="R5" s="127"/>
      <c r="S5" s="127"/>
      <c r="T5" s="127"/>
      <c r="U5" s="128"/>
    </row>
    <row r="6" spans="1:21" x14ac:dyDescent="0.25">
      <c r="A6" s="126"/>
      <c r="B6" s="127"/>
      <c r="C6" s="127"/>
      <c r="D6" s="127"/>
      <c r="E6" s="127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127"/>
      <c r="R6" s="127"/>
      <c r="S6" s="127"/>
      <c r="T6" s="127"/>
      <c r="U6" s="128"/>
    </row>
    <row r="7" spans="1:21" ht="0.95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1:21" ht="8.85" customHeight="1" x14ac:dyDescent="0.25">
      <c r="A8" s="243" t="s">
        <v>235</v>
      </c>
      <c r="B8" s="244"/>
      <c r="C8" s="244"/>
      <c r="D8" s="244"/>
      <c r="E8" s="244"/>
      <c r="F8" s="244"/>
      <c r="G8" s="244"/>
      <c r="H8" s="244"/>
      <c r="I8" s="245"/>
      <c r="J8" s="246" t="s">
        <v>236</v>
      </c>
      <c r="K8" s="247"/>
      <c r="L8" s="247"/>
      <c r="M8" s="247"/>
      <c r="N8" s="247"/>
      <c r="O8" s="247"/>
      <c r="P8" s="247"/>
      <c r="Q8" s="247"/>
      <c r="R8" s="248"/>
      <c r="S8" s="249" t="s">
        <v>235</v>
      </c>
      <c r="T8" s="244"/>
      <c r="U8" s="245"/>
    </row>
    <row r="9" spans="1:21" ht="25.5" customHeight="1" x14ac:dyDescent="0.25">
      <c r="A9" s="232" t="s">
        <v>23</v>
      </c>
      <c r="B9" s="233"/>
      <c r="C9" s="233"/>
      <c r="D9" s="233"/>
      <c r="E9" s="233"/>
      <c r="F9" s="233"/>
      <c r="G9" s="233"/>
      <c r="H9" s="233"/>
      <c r="I9" s="234"/>
      <c r="J9" s="129" t="s">
        <v>237</v>
      </c>
      <c r="K9" s="129" t="s">
        <v>238</v>
      </c>
      <c r="M9" s="235" t="s">
        <v>239</v>
      </c>
      <c r="N9" s="233"/>
      <c r="O9" s="234"/>
      <c r="P9" s="235" t="s">
        <v>6</v>
      </c>
      <c r="Q9" s="234"/>
      <c r="R9" s="130" t="s">
        <v>240</v>
      </c>
      <c r="S9" s="236" t="s">
        <v>241</v>
      </c>
      <c r="T9" s="233"/>
      <c r="U9" s="234"/>
    </row>
    <row r="10" spans="1:21" ht="7.7" customHeight="1" x14ac:dyDescent="0.25">
      <c r="A10" s="237" t="s">
        <v>242</v>
      </c>
      <c r="B10" s="238"/>
      <c r="C10" s="238"/>
      <c r="D10" s="238"/>
      <c r="E10" s="238"/>
      <c r="F10" s="238"/>
      <c r="G10" s="238"/>
      <c r="H10" s="238"/>
      <c r="I10" s="239"/>
      <c r="J10" s="131" t="s">
        <v>235</v>
      </c>
      <c r="K10" s="131" t="s">
        <v>235</v>
      </c>
      <c r="M10" s="240" t="s">
        <v>235</v>
      </c>
      <c r="N10" s="238"/>
      <c r="O10" s="239"/>
      <c r="P10" s="240" t="s">
        <v>235</v>
      </c>
      <c r="Q10" s="239"/>
      <c r="R10" s="132" t="s">
        <v>235</v>
      </c>
      <c r="S10" s="240" t="s">
        <v>235</v>
      </c>
      <c r="T10" s="238"/>
      <c r="U10" s="239"/>
    </row>
    <row r="11" spans="1:21" ht="7.7" customHeight="1" x14ac:dyDescent="0.25">
      <c r="A11" s="250" t="s">
        <v>243</v>
      </c>
      <c r="B11" s="238"/>
      <c r="C11" s="238"/>
      <c r="D11" s="238"/>
      <c r="E11" s="238"/>
      <c r="F11" s="238"/>
      <c r="G11" s="238"/>
      <c r="H11" s="238"/>
      <c r="I11" s="239"/>
      <c r="J11" s="133">
        <v>1534901111</v>
      </c>
      <c r="K11" s="133">
        <v>0</v>
      </c>
      <c r="M11" s="251">
        <v>1534901111</v>
      </c>
      <c r="N11" s="238"/>
      <c r="O11" s="239"/>
      <c r="P11" s="251">
        <v>1066835221</v>
      </c>
      <c r="Q11" s="239"/>
      <c r="R11" s="134">
        <v>1066835221</v>
      </c>
      <c r="S11" s="252">
        <v>-468065890</v>
      </c>
      <c r="T11" s="253"/>
      <c r="U11" s="254"/>
    </row>
    <row r="12" spans="1:21" ht="7.7" customHeight="1" x14ac:dyDescent="0.25">
      <c r="A12" s="250" t="s">
        <v>244</v>
      </c>
      <c r="B12" s="238"/>
      <c r="C12" s="238"/>
      <c r="D12" s="238"/>
      <c r="E12" s="238"/>
      <c r="F12" s="238"/>
      <c r="G12" s="238"/>
      <c r="H12" s="238"/>
      <c r="I12" s="239"/>
      <c r="J12" s="133">
        <v>0</v>
      </c>
      <c r="K12" s="133">
        <v>0</v>
      </c>
      <c r="M12" s="251">
        <v>0</v>
      </c>
      <c r="N12" s="238"/>
      <c r="O12" s="239"/>
      <c r="P12" s="251">
        <v>0</v>
      </c>
      <c r="Q12" s="239"/>
      <c r="R12" s="134">
        <v>0</v>
      </c>
      <c r="S12" s="251">
        <v>0</v>
      </c>
      <c r="T12" s="238"/>
      <c r="U12" s="239"/>
    </row>
    <row r="13" spans="1:21" ht="7.7" customHeight="1" x14ac:dyDescent="0.25">
      <c r="A13" s="250" t="s">
        <v>245</v>
      </c>
      <c r="B13" s="238"/>
      <c r="C13" s="238"/>
      <c r="D13" s="238"/>
      <c r="E13" s="238"/>
      <c r="F13" s="238"/>
      <c r="G13" s="238"/>
      <c r="H13" s="238"/>
      <c r="I13" s="239"/>
      <c r="J13" s="133">
        <v>0</v>
      </c>
      <c r="K13" s="133">
        <v>0</v>
      </c>
      <c r="M13" s="251">
        <v>0</v>
      </c>
      <c r="N13" s="238"/>
      <c r="O13" s="239"/>
      <c r="P13" s="251">
        <v>0</v>
      </c>
      <c r="Q13" s="239"/>
      <c r="R13" s="134">
        <v>0</v>
      </c>
      <c r="S13" s="251">
        <v>0</v>
      </c>
      <c r="T13" s="238"/>
      <c r="U13" s="239"/>
    </row>
    <row r="14" spans="1:21" ht="7.7" customHeight="1" x14ac:dyDescent="0.25">
      <c r="A14" s="250" t="s">
        <v>246</v>
      </c>
      <c r="B14" s="238"/>
      <c r="C14" s="238"/>
      <c r="D14" s="238"/>
      <c r="E14" s="238"/>
      <c r="F14" s="238"/>
      <c r="G14" s="238"/>
      <c r="H14" s="238"/>
      <c r="I14" s="239"/>
      <c r="J14" s="133">
        <v>471582182</v>
      </c>
      <c r="K14" s="133">
        <v>0</v>
      </c>
      <c r="M14" s="251">
        <v>471582182</v>
      </c>
      <c r="N14" s="238"/>
      <c r="O14" s="239"/>
      <c r="P14" s="251">
        <v>435421890.97000003</v>
      </c>
      <c r="Q14" s="239"/>
      <c r="R14" s="134">
        <v>419678320.97000003</v>
      </c>
      <c r="S14" s="252">
        <v>-51903861.030000001</v>
      </c>
      <c r="T14" s="253"/>
      <c r="U14" s="254"/>
    </row>
    <row r="15" spans="1:21" ht="7.7" customHeight="1" x14ac:dyDescent="0.25">
      <c r="A15" s="250" t="s">
        <v>247</v>
      </c>
      <c r="B15" s="238"/>
      <c r="C15" s="238"/>
      <c r="D15" s="238"/>
      <c r="E15" s="238"/>
      <c r="F15" s="238"/>
      <c r="G15" s="238"/>
      <c r="H15" s="238"/>
      <c r="I15" s="239"/>
      <c r="J15" s="133">
        <v>18929276</v>
      </c>
      <c r="K15" s="133">
        <v>0</v>
      </c>
      <c r="M15" s="251">
        <v>18929276</v>
      </c>
      <c r="N15" s="238"/>
      <c r="O15" s="239"/>
      <c r="P15" s="251">
        <v>77444558.920000002</v>
      </c>
      <c r="Q15" s="239"/>
      <c r="R15" s="134">
        <v>77444558.920000002</v>
      </c>
      <c r="S15" s="255">
        <v>58515282.920000002</v>
      </c>
      <c r="T15" s="256"/>
      <c r="U15" s="257"/>
    </row>
    <row r="16" spans="1:21" ht="7.7" customHeight="1" x14ac:dyDescent="0.25">
      <c r="A16" s="250" t="s">
        <v>248</v>
      </c>
      <c r="B16" s="238"/>
      <c r="C16" s="238"/>
      <c r="D16" s="238"/>
      <c r="E16" s="238"/>
      <c r="F16" s="238"/>
      <c r="G16" s="238"/>
      <c r="H16" s="238"/>
      <c r="I16" s="239"/>
      <c r="J16" s="133">
        <v>102961376</v>
      </c>
      <c r="K16" s="133">
        <v>0</v>
      </c>
      <c r="M16" s="251">
        <v>102961376</v>
      </c>
      <c r="N16" s="238"/>
      <c r="O16" s="239"/>
      <c r="P16" s="251">
        <v>180321565</v>
      </c>
      <c r="Q16" s="239"/>
      <c r="R16" s="134">
        <v>180321565</v>
      </c>
      <c r="S16" s="251">
        <v>77360189</v>
      </c>
      <c r="T16" s="238"/>
      <c r="U16" s="239"/>
    </row>
    <row r="17" spans="1:21" ht="7.7" customHeight="1" x14ac:dyDescent="0.25">
      <c r="A17" s="250" t="s">
        <v>249</v>
      </c>
      <c r="B17" s="238"/>
      <c r="C17" s="238"/>
      <c r="D17" s="238"/>
      <c r="E17" s="238"/>
      <c r="F17" s="238"/>
      <c r="G17" s="238"/>
      <c r="H17" s="238"/>
      <c r="I17" s="239"/>
      <c r="J17" s="133">
        <v>0</v>
      </c>
      <c r="K17" s="133">
        <v>0</v>
      </c>
      <c r="M17" s="251">
        <v>0</v>
      </c>
      <c r="N17" s="238"/>
      <c r="O17" s="239"/>
      <c r="P17" s="251">
        <v>0</v>
      </c>
      <c r="Q17" s="239"/>
      <c r="R17" s="134">
        <v>0</v>
      </c>
      <c r="S17" s="251">
        <v>0</v>
      </c>
      <c r="T17" s="238"/>
      <c r="U17" s="239"/>
    </row>
    <row r="18" spans="1:21" ht="7.7" customHeight="1" x14ac:dyDescent="0.25">
      <c r="A18" s="250" t="s">
        <v>250</v>
      </c>
      <c r="B18" s="238"/>
      <c r="C18" s="238"/>
      <c r="D18" s="238"/>
      <c r="E18" s="238"/>
      <c r="F18" s="238"/>
      <c r="G18" s="238"/>
      <c r="H18" s="238"/>
      <c r="I18" s="239"/>
      <c r="J18" s="133">
        <v>7019626858</v>
      </c>
      <c r="K18" s="133">
        <v>0</v>
      </c>
      <c r="M18" s="251">
        <v>7019626858</v>
      </c>
      <c r="N18" s="238"/>
      <c r="O18" s="239"/>
      <c r="P18" s="251">
        <v>5204265253</v>
      </c>
      <c r="Q18" s="239"/>
      <c r="R18" s="134">
        <v>5204265253</v>
      </c>
      <c r="S18" s="252">
        <v>-1815361605</v>
      </c>
      <c r="T18" s="253"/>
      <c r="U18" s="254"/>
    </row>
    <row r="19" spans="1:21" ht="7.7" customHeight="1" x14ac:dyDescent="0.25">
      <c r="A19" s="258" t="s">
        <v>251</v>
      </c>
      <c r="B19" s="238"/>
      <c r="C19" s="238"/>
      <c r="D19" s="238"/>
      <c r="E19" s="238"/>
      <c r="F19" s="238"/>
      <c r="G19" s="238"/>
      <c r="H19" s="238"/>
      <c r="I19" s="239"/>
      <c r="J19" s="135">
        <v>4455465818</v>
      </c>
      <c r="K19" s="135">
        <v>0</v>
      </c>
      <c r="M19" s="259">
        <v>4455465818</v>
      </c>
      <c r="N19" s="238"/>
      <c r="O19" s="239"/>
      <c r="P19" s="259">
        <v>3040675810</v>
      </c>
      <c r="Q19" s="239"/>
      <c r="R19" s="136">
        <v>3040675810</v>
      </c>
      <c r="S19" s="260">
        <v>-1414790008</v>
      </c>
      <c r="T19" s="253"/>
      <c r="U19" s="254"/>
    </row>
    <row r="20" spans="1:21" ht="7.7" customHeight="1" x14ac:dyDescent="0.25">
      <c r="A20" s="258" t="s">
        <v>252</v>
      </c>
      <c r="B20" s="238"/>
      <c r="C20" s="238"/>
      <c r="D20" s="238"/>
      <c r="E20" s="238"/>
      <c r="F20" s="238"/>
      <c r="G20" s="238"/>
      <c r="H20" s="238"/>
      <c r="I20" s="239"/>
      <c r="J20" s="135">
        <v>293011359</v>
      </c>
      <c r="K20" s="135">
        <v>0</v>
      </c>
      <c r="M20" s="259">
        <v>293011359</v>
      </c>
      <c r="N20" s="238"/>
      <c r="O20" s="239"/>
      <c r="P20" s="259">
        <v>253224676</v>
      </c>
      <c r="Q20" s="239"/>
      <c r="R20" s="136">
        <v>253224676</v>
      </c>
      <c r="S20" s="260">
        <v>-39786683</v>
      </c>
      <c r="T20" s="253"/>
      <c r="U20" s="254"/>
    </row>
    <row r="21" spans="1:21" ht="7.7" customHeight="1" x14ac:dyDescent="0.25">
      <c r="A21" s="258" t="s">
        <v>253</v>
      </c>
      <c r="B21" s="238"/>
      <c r="C21" s="238"/>
      <c r="D21" s="238"/>
      <c r="E21" s="238"/>
      <c r="F21" s="238"/>
      <c r="G21" s="238"/>
      <c r="H21" s="238"/>
      <c r="I21" s="239"/>
      <c r="J21" s="135">
        <v>210224856</v>
      </c>
      <c r="K21" s="135">
        <v>0</v>
      </c>
      <c r="M21" s="259">
        <v>210224856</v>
      </c>
      <c r="N21" s="238"/>
      <c r="O21" s="239"/>
      <c r="P21" s="259">
        <v>159120544</v>
      </c>
      <c r="Q21" s="239"/>
      <c r="R21" s="136">
        <v>159120544</v>
      </c>
      <c r="S21" s="260">
        <v>-51104312</v>
      </c>
      <c r="T21" s="253"/>
      <c r="U21" s="254"/>
    </row>
    <row r="22" spans="1:21" ht="7.7" customHeight="1" x14ac:dyDescent="0.25">
      <c r="A22" s="258" t="s">
        <v>254</v>
      </c>
      <c r="B22" s="238"/>
      <c r="C22" s="238"/>
      <c r="D22" s="238"/>
      <c r="E22" s="238"/>
      <c r="F22" s="238"/>
      <c r="G22" s="238"/>
      <c r="H22" s="238"/>
      <c r="I22" s="239"/>
      <c r="J22" s="135">
        <v>0</v>
      </c>
      <c r="K22" s="135">
        <v>0</v>
      </c>
      <c r="M22" s="259">
        <v>0</v>
      </c>
      <c r="N22" s="238"/>
      <c r="O22" s="239"/>
      <c r="P22" s="259">
        <v>0</v>
      </c>
      <c r="Q22" s="239"/>
      <c r="R22" s="136">
        <v>0</v>
      </c>
      <c r="S22" s="259">
        <v>0</v>
      </c>
      <c r="T22" s="238"/>
      <c r="U22" s="239"/>
    </row>
    <row r="23" spans="1:21" ht="7.7" customHeight="1" x14ac:dyDescent="0.25">
      <c r="A23" s="258" t="s">
        <v>255</v>
      </c>
      <c r="B23" s="238"/>
      <c r="C23" s="238"/>
      <c r="D23" s="238"/>
      <c r="E23" s="238"/>
      <c r="F23" s="238"/>
      <c r="G23" s="238"/>
      <c r="H23" s="238"/>
      <c r="I23" s="239"/>
      <c r="J23" s="135">
        <v>1447993019</v>
      </c>
      <c r="K23" s="135">
        <v>0</v>
      </c>
      <c r="M23" s="259">
        <v>1447993019</v>
      </c>
      <c r="N23" s="238"/>
      <c r="O23" s="239"/>
      <c r="P23" s="259">
        <v>1146511213</v>
      </c>
      <c r="Q23" s="239"/>
      <c r="R23" s="136">
        <v>1146511213</v>
      </c>
      <c r="S23" s="260">
        <v>-301481806</v>
      </c>
      <c r="T23" s="253"/>
      <c r="U23" s="254"/>
    </row>
    <row r="24" spans="1:21" ht="7.7" customHeight="1" x14ac:dyDescent="0.25">
      <c r="A24" s="258" t="s">
        <v>256</v>
      </c>
      <c r="B24" s="238"/>
      <c r="C24" s="238"/>
      <c r="D24" s="238"/>
      <c r="E24" s="238"/>
      <c r="F24" s="238"/>
      <c r="G24" s="238"/>
      <c r="H24" s="238"/>
      <c r="I24" s="239"/>
      <c r="J24" s="135">
        <v>74091667</v>
      </c>
      <c r="K24" s="135">
        <v>0</v>
      </c>
      <c r="M24" s="259">
        <v>74091667</v>
      </c>
      <c r="N24" s="238"/>
      <c r="O24" s="239"/>
      <c r="P24" s="259">
        <v>58918784</v>
      </c>
      <c r="Q24" s="239"/>
      <c r="R24" s="136">
        <v>58918784</v>
      </c>
      <c r="S24" s="260">
        <v>-15172883</v>
      </c>
      <c r="T24" s="253"/>
      <c r="U24" s="254"/>
    </row>
    <row r="25" spans="1:21" ht="7.7" customHeight="1" x14ac:dyDescent="0.25">
      <c r="A25" s="258" t="s">
        <v>257</v>
      </c>
      <c r="B25" s="238"/>
      <c r="C25" s="238"/>
      <c r="D25" s="238"/>
      <c r="E25" s="238"/>
      <c r="F25" s="238"/>
      <c r="G25" s="238"/>
      <c r="H25" s="238"/>
      <c r="I25" s="239"/>
      <c r="J25" s="135">
        <v>0</v>
      </c>
      <c r="K25" s="135">
        <v>0</v>
      </c>
      <c r="M25" s="259">
        <v>0</v>
      </c>
      <c r="N25" s="238"/>
      <c r="O25" s="239"/>
      <c r="P25" s="259">
        <v>0</v>
      </c>
      <c r="Q25" s="239"/>
      <c r="R25" s="136">
        <v>0</v>
      </c>
      <c r="S25" s="259">
        <v>0</v>
      </c>
      <c r="T25" s="238"/>
      <c r="U25" s="239"/>
    </row>
    <row r="26" spans="1:21" ht="7.7" customHeight="1" x14ac:dyDescent="0.25">
      <c r="A26" s="258" t="s">
        <v>258</v>
      </c>
      <c r="B26" s="238"/>
      <c r="C26" s="238"/>
      <c r="D26" s="238"/>
      <c r="E26" s="238"/>
      <c r="F26" s="238"/>
      <c r="G26" s="238"/>
      <c r="H26" s="238"/>
      <c r="I26" s="239"/>
      <c r="J26" s="135">
        <v>0</v>
      </c>
      <c r="K26" s="135">
        <v>0</v>
      </c>
      <c r="M26" s="259">
        <v>0</v>
      </c>
      <c r="N26" s="238"/>
      <c r="O26" s="239"/>
      <c r="P26" s="259">
        <v>0</v>
      </c>
      <c r="Q26" s="239"/>
      <c r="R26" s="136">
        <v>0</v>
      </c>
      <c r="S26" s="259">
        <v>0</v>
      </c>
      <c r="T26" s="238"/>
      <c r="U26" s="239"/>
    </row>
    <row r="27" spans="1:21" ht="7.7" customHeight="1" x14ac:dyDescent="0.25">
      <c r="A27" s="258" t="s">
        <v>259</v>
      </c>
      <c r="B27" s="238"/>
      <c r="C27" s="238"/>
      <c r="D27" s="238"/>
      <c r="E27" s="238"/>
      <c r="F27" s="238"/>
      <c r="G27" s="238"/>
      <c r="H27" s="238"/>
      <c r="I27" s="239"/>
      <c r="J27" s="135">
        <v>188636077</v>
      </c>
      <c r="K27" s="135">
        <v>0</v>
      </c>
      <c r="M27" s="259">
        <v>188636077</v>
      </c>
      <c r="N27" s="238"/>
      <c r="O27" s="239"/>
      <c r="P27" s="259">
        <v>131832951</v>
      </c>
      <c r="Q27" s="239"/>
      <c r="R27" s="136">
        <v>131832951</v>
      </c>
      <c r="S27" s="260">
        <v>-56803126</v>
      </c>
      <c r="T27" s="253"/>
      <c r="U27" s="254"/>
    </row>
    <row r="28" spans="1:21" ht="7.7" customHeight="1" x14ac:dyDescent="0.25">
      <c r="A28" s="258" t="s">
        <v>260</v>
      </c>
      <c r="B28" s="238"/>
      <c r="C28" s="238"/>
      <c r="D28" s="238"/>
      <c r="E28" s="238"/>
      <c r="F28" s="238"/>
      <c r="G28" s="238"/>
      <c r="H28" s="238"/>
      <c r="I28" s="239"/>
      <c r="J28" s="135">
        <v>350204062</v>
      </c>
      <c r="K28" s="135">
        <v>0</v>
      </c>
      <c r="M28" s="259">
        <v>350204062</v>
      </c>
      <c r="N28" s="238"/>
      <c r="O28" s="239"/>
      <c r="P28" s="259">
        <v>413981275</v>
      </c>
      <c r="Q28" s="239"/>
      <c r="R28" s="136">
        <v>413981275</v>
      </c>
      <c r="S28" s="259">
        <v>63777213</v>
      </c>
      <c r="T28" s="238"/>
      <c r="U28" s="239"/>
    </row>
    <row r="29" spans="1:21" ht="7.7" customHeight="1" x14ac:dyDescent="0.25">
      <c r="A29" s="258" t="s">
        <v>261</v>
      </c>
      <c r="B29" s="238"/>
      <c r="C29" s="238"/>
      <c r="D29" s="238"/>
      <c r="E29" s="238"/>
      <c r="F29" s="238"/>
      <c r="G29" s="238"/>
      <c r="H29" s="238"/>
      <c r="I29" s="239"/>
      <c r="J29" s="135">
        <v>0</v>
      </c>
      <c r="K29" s="135">
        <v>0</v>
      </c>
      <c r="M29" s="259">
        <v>0</v>
      </c>
      <c r="N29" s="238"/>
      <c r="O29" s="239"/>
      <c r="P29" s="259">
        <v>0</v>
      </c>
      <c r="Q29" s="239"/>
      <c r="R29" s="136">
        <v>0</v>
      </c>
      <c r="S29" s="259">
        <v>0</v>
      </c>
      <c r="T29" s="238"/>
      <c r="U29" s="239"/>
    </row>
    <row r="30" spans="1:21" ht="7.7" customHeight="1" x14ac:dyDescent="0.25">
      <c r="A30" s="250" t="s">
        <v>262</v>
      </c>
      <c r="B30" s="238"/>
      <c r="C30" s="238"/>
      <c r="D30" s="238"/>
      <c r="E30" s="238"/>
      <c r="F30" s="238"/>
      <c r="G30" s="238"/>
      <c r="H30" s="238"/>
      <c r="I30" s="239"/>
      <c r="J30" s="133">
        <v>78693523</v>
      </c>
      <c r="K30" s="133">
        <v>0</v>
      </c>
      <c r="M30" s="251">
        <v>78693523</v>
      </c>
      <c r="N30" s="238"/>
      <c r="O30" s="239"/>
      <c r="P30" s="251">
        <v>55435953</v>
      </c>
      <c r="Q30" s="239"/>
      <c r="R30" s="134">
        <v>55435953</v>
      </c>
      <c r="S30" s="252">
        <v>-23257570</v>
      </c>
      <c r="T30" s="253"/>
      <c r="U30" s="254"/>
    </row>
    <row r="31" spans="1:21" ht="7.7" customHeight="1" x14ac:dyDescent="0.25">
      <c r="A31" s="258" t="s">
        <v>263</v>
      </c>
      <c r="B31" s="238"/>
      <c r="C31" s="238"/>
      <c r="D31" s="238"/>
      <c r="E31" s="238"/>
      <c r="F31" s="238"/>
      <c r="G31" s="238"/>
      <c r="H31" s="238"/>
      <c r="I31" s="239"/>
      <c r="J31" s="135">
        <v>0</v>
      </c>
      <c r="K31" s="135">
        <v>0</v>
      </c>
      <c r="M31" s="259">
        <v>0</v>
      </c>
      <c r="N31" s="238"/>
      <c r="O31" s="239"/>
      <c r="P31" s="259">
        <v>3738</v>
      </c>
      <c r="Q31" s="239"/>
      <c r="R31" s="136">
        <v>3738</v>
      </c>
      <c r="S31" s="259">
        <v>3738</v>
      </c>
      <c r="T31" s="238"/>
      <c r="U31" s="239"/>
    </row>
    <row r="32" spans="1:21" ht="7.7" customHeight="1" x14ac:dyDescent="0.25">
      <c r="A32" s="258" t="s">
        <v>264</v>
      </c>
      <c r="B32" s="238"/>
      <c r="C32" s="238"/>
      <c r="D32" s="238"/>
      <c r="E32" s="238"/>
      <c r="F32" s="238"/>
      <c r="G32" s="238"/>
      <c r="H32" s="238"/>
      <c r="I32" s="239"/>
      <c r="J32" s="135">
        <v>11793361</v>
      </c>
      <c r="K32" s="135">
        <v>0</v>
      </c>
      <c r="M32" s="259">
        <v>11793361</v>
      </c>
      <c r="N32" s="238"/>
      <c r="O32" s="239"/>
      <c r="P32" s="259">
        <v>8845020</v>
      </c>
      <c r="Q32" s="239"/>
      <c r="R32" s="136">
        <v>8845020</v>
      </c>
      <c r="S32" s="260">
        <v>-2948341</v>
      </c>
      <c r="T32" s="253"/>
      <c r="U32" s="254"/>
    </row>
    <row r="33" spans="1:21" ht="7.7" customHeight="1" x14ac:dyDescent="0.25">
      <c r="A33" s="258" t="s">
        <v>265</v>
      </c>
      <c r="B33" s="238"/>
      <c r="C33" s="238"/>
      <c r="D33" s="238"/>
      <c r="E33" s="238"/>
      <c r="F33" s="238"/>
      <c r="G33" s="238"/>
      <c r="H33" s="238"/>
      <c r="I33" s="239"/>
      <c r="J33" s="135">
        <v>44100162</v>
      </c>
      <c r="K33" s="135">
        <v>0</v>
      </c>
      <c r="M33" s="259">
        <v>44100162</v>
      </c>
      <c r="N33" s="238"/>
      <c r="O33" s="239"/>
      <c r="P33" s="259">
        <v>31753283</v>
      </c>
      <c r="Q33" s="239"/>
      <c r="R33" s="136">
        <v>31753283</v>
      </c>
      <c r="S33" s="260">
        <v>-12346879</v>
      </c>
      <c r="T33" s="253"/>
      <c r="U33" s="254"/>
    </row>
    <row r="34" spans="1:21" ht="7.7" customHeight="1" x14ac:dyDescent="0.25">
      <c r="A34" s="258" t="s">
        <v>266</v>
      </c>
      <c r="B34" s="238"/>
      <c r="C34" s="238"/>
      <c r="D34" s="238"/>
      <c r="E34" s="238"/>
      <c r="F34" s="238"/>
      <c r="G34" s="238"/>
      <c r="H34" s="238"/>
      <c r="I34" s="239"/>
      <c r="J34" s="135">
        <v>22800000</v>
      </c>
      <c r="K34" s="135">
        <v>0</v>
      </c>
      <c r="M34" s="259">
        <v>22800000</v>
      </c>
      <c r="N34" s="238"/>
      <c r="O34" s="239"/>
      <c r="P34" s="259">
        <v>14833912</v>
      </c>
      <c r="Q34" s="239"/>
      <c r="R34" s="136">
        <v>14833912</v>
      </c>
      <c r="S34" s="260">
        <v>-7966088</v>
      </c>
      <c r="T34" s="253"/>
      <c r="U34" s="254"/>
    </row>
    <row r="35" spans="1:21" ht="7.7" customHeight="1" x14ac:dyDescent="0.25">
      <c r="A35" s="258" t="s">
        <v>267</v>
      </c>
      <c r="B35" s="238"/>
      <c r="C35" s="238"/>
      <c r="D35" s="238"/>
      <c r="E35" s="238"/>
      <c r="F35" s="238"/>
      <c r="G35" s="238"/>
      <c r="H35" s="238"/>
      <c r="I35" s="239"/>
      <c r="J35" s="135">
        <v>0</v>
      </c>
      <c r="K35" s="135">
        <v>0</v>
      </c>
      <c r="M35" s="259">
        <v>0</v>
      </c>
      <c r="N35" s="238"/>
      <c r="O35" s="239"/>
      <c r="P35" s="259">
        <v>0</v>
      </c>
      <c r="Q35" s="239"/>
      <c r="R35" s="136">
        <v>0</v>
      </c>
      <c r="S35" s="259">
        <v>0</v>
      </c>
      <c r="T35" s="238"/>
      <c r="U35" s="239"/>
    </row>
    <row r="36" spans="1:21" ht="7.7" customHeight="1" x14ac:dyDescent="0.25">
      <c r="A36" s="250" t="s">
        <v>268</v>
      </c>
      <c r="B36" s="238"/>
      <c r="C36" s="238"/>
      <c r="D36" s="238"/>
      <c r="E36" s="238"/>
      <c r="F36" s="238"/>
      <c r="G36" s="238"/>
      <c r="H36" s="238"/>
      <c r="I36" s="239"/>
      <c r="J36" s="133">
        <v>0</v>
      </c>
      <c r="K36" s="133">
        <v>0</v>
      </c>
      <c r="M36" s="251">
        <v>0</v>
      </c>
      <c r="N36" s="238"/>
      <c r="O36" s="239"/>
      <c r="P36" s="251">
        <v>0</v>
      </c>
      <c r="Q36" s="239"/>
      <c r="R36" s="134">
        <v>0</v>
      </c>
      <c r="S36" s="251">
        <v>0</v>
      </c>
      <c r="T36" s="238"/>
      <c r="U36" s="239"/>
    </row>
    <row r="37" spans="1:21" ht="7.7" customHeight="1" x14ac:dyDescent="0.25">
      <c r="A37" s="250" t="s">
        <v>269</v>
      </c>
      <c r="B37" s="238"/>
      <c r="C37" s="238"/>
      <c r="D37" s="238"/>
      <c r="E37" s="238"/>
      <c r="F37" s="238"/>
      <c r="G37" s="238"/>
      <c r="H37" s="238"/>
      <c r="I37" s="239"/>
      <c r="J37" s="133">
        <v>4224132</v>
      </c>
      <c r="K37" s="133">
        <v>0</v>
      </c>
      <c r="M37" s="251">
        <v>4224132</v>
      </c>
      <c r="N37" s="238"/>
      <c r="O37" s="239"/>
      <c r="P37" s="251">
        <v>9637327.0299999993</v>
      </c>
      <c r="Q37" s="239"/>
      <c r="R37" s="134">
        <v>9637327.0299999993</v>
      </c>
      <c r="S37" s="251">
        <v>5413195.0300000003</v>
      </c>
      <c r="T37" s="238"/>
      <c r="U37" s="239"/>
    </row>
    <row r="38" spans="1:21" ht="7.7" customHeight="1" x14ac:dyDescent="0.25">
      <c r="A38" s="258" t="s">
        <v>270</v>
      </c>
      <c r="B38" s="238"/>
      <c r="C38" s="238"/>
      <c r="D38" s="238"/>
      <c r="E38" s="238"/>
      <c r="F38" s="238"/>
      <c r="G38" s="238"/>
      <c r="H38" s="238"/>
      <c r="I38" s="239"/>
      <c r="J38" s="135">
        <v>4224132</v>
      </c>
      <c r="K38" s="135">
        <v>0</v>
      </c>
      <c r="M38" s="259">
        <v>4224132</v>
      </c>
      <c r="N38" s="238"/>
      <c r="O38" s="239"/>
      <c r="P38" s="259">
        <v>9637327.0299999993</v>
      </c>
      <c r="Q38" s="239"/>
      <c r="R38" s="136">
        <v>9637327.0299999993</v>
      </c>
      <c r="S38" s="259">
        <v>5413195.0300000003</v>
      </c>
      <c r="T38" s="238"/>
      <c r="U38" s="239"/>
    </row>
    <row r="39" spans="1:21" ht="7.7" customHeight="1" x14ac:dyDescent="0.25">
      <c r="A39" s="250" t="s">
        <v>271</v>
      </c>
      <c r="B39" s="238"/>
      <c r="C39" s="238"/>
      <c r="D39" s="238"/>
      <c r="E39" s="238"/>
      <c r="F39" s="238"/>
      <c r="G39" s="238"/>
      <c r="H39" s="238"/>
      <c r="I39" s="239"/>
      <c r="J39" s="133">
        <v>0</v>
      </c>
      <c r="K39" s="133">
        <v>0</v>
      </c>
      <c r="M39" s="251">
        <v>0</v>
      </c>
      <c r="N39" s="238"/>
      <c r="O39" s="239"/>
      <c r="P39" s="251">
        <v>0</v>
      </c>
      <c r="Q39" s="239"/>
      <c r="R39" s="134">
        <v>0</v>
      </c>
      <c r="S39" s="251">
        <v>0</v>
      </c>
      <c r="T39" s="238"/>
      <c r="U39" s="239"/>
    </row>
    <row r="40" spans="1:21" ht="7.7" customHeight="1" x14ac:dyDescent="0.25">
      <c r="A40" s="258" t="s">
        <v>272</v>
      </c>
      <c r="B40" s="238"/>
      <c r="C40" s="238"/>
      <c r="D40" s="238"/>
      <c r="E40" s="238"/>
      <c r="F40" s="238"/>
      <c r="G40" s="238"/>
      <c r="H40" s="238"/>
      <c r="I40" s="239"/>
      <c r="J40" s="135">
        <v>0</v>
      </c>
      <c r="K40" s="135">
        <v>0</v>
      </c>
      <c r="M40" s="259">
        <v>0</v>
      </c>
      <c r="N40" s="238"/>
      <c r="O40" s="239"/>
      <c r="P40" s="259">
        <v>0</v>
      </c>
      <c r="Q40" s="239"/>
      <c r="R40" s="136">
        <v>0</v>
      </c>
      <c r="S40" s="259">
        <v>0</v>
      </c>
      <c r="T40" s="238"/>
      <c r="U40" s="239"/>
    </row>
    <row r="41" spans="1:21" ht="7.7" customHeight="1" x14ac:dyDescent="0.25">
      <c r="A41" s="258" t="s">
        <v>273</v>
      </c>
      <c r="B41" s="238"/>
      <c r="C41" s="238"/>
      <c r="D41" s="238"/>
      <c r="E41" s="238"/>
      <c r="F41" s="238"/>
      <c r="G41" s="238"/>
      <c r="H41" s="238"/>
      <c r="I41" s="239"/>
      <c r="J41" s="135">
        <v>0</v>
      </c>
      <c r="K41" s="135">
        <v>0</v>
      </c>
      <c r="M41" s="259">
        <v>0</v>
      </c>
      <c r="N41" s="238"/>
      <c r="O41" s="239"/>
      <c r="P41" s="259">
        <v>0</v>
      </c>
      <c r="Q41" s="239"/>
      <c r="R41" s="136">
        <v>0</v>
      </c>
      <c r="S41" s="259">
        <v>0</v>
      </c>
      <c r="T41" s="238"/>
      <c r="U41" s="239"/>
    </row>
    <row r="42" spans="1:21" ht="7.7" customHeight="1" x14ac:dyDescent="0.25">
      <c r="A42" s="261" t="s">
        <v>274</v>
      </c>
      <c r="B42" s="238"/>
      <c r="C42" s="238"/>
      <c r="D42" s="238"/>
      <c r="E42" s="238"/>
      <c r="F42" s="238"/>
      <c r="G42" s="238"/>
      <c r="H42" s="238"/>
      <c r="I42" s="239"/>
      <c r="J42" s="137">
        <v>9230918458</v>
      </c>
      <c r="K42" s="137">
        <v>0</v>
      </c>
      <c r="M42" s="262">
        <v>9230918458</v>
      </c>
      <c r="N42" s="238"/>
      <c r="O42" s="239"/>
      <c r="P42" s="262">
        <v>7029361768.9200001</v>
      </c>
      <c r="Q42" s="239"/>
      <c r="R42" s="138">
        <v>7013618198.9200001</v>
      </c>
      <c r="S42" s="263">
        <v>-2217300259.0799999</v>
      </c>
      <c r="T42" s="253"/>
      <c r="U42" s="254"/>
    </row>
    <row r="43" spans="1:21" ht="7.7" customHeight="1" x14ac:dyDescent="0.25">
      <c r="A43" s="237" t="s">
        <v>275</v>
      </c>
      <c r="B43" s="238"/>
      <c r="C43" s="238"/>
      <c r="D43" s="238"/>
      <c r="E43" s="238"/>
      <c r="F43" s="238"/>
      <c r="G43" s="238"/>
      <c r="H43" s="238"/>
      <c r="I43" s="239"/>
      <c r="J43" s="131" t="s">
        <v>235</v>
      </c>
      <c r="K43" s="131" t="s">
        <v>235</v>
      </c>
      <c r="M43" s="240" t="s">
        <v>235</v>
      </c>
      <c r="N43" s="238"/>
      <c r="O43" s="239"/>
      <c r="P43" s="240" t="s">
        <v>235</v>
      </c>
      <c r="Q43" s="239"/>
      <c r="R43" s="132" t="s">
        <v>235</v>
      </c>
      <c r="S43" s="240" t="s">
        <v>235</v>
      </c>
      <c r="T43" s="238"/>
      <c r="U43" s="239"/>
    </row>
    <row r="44" spans="1:21" ht="7.7" customHeight="1" x14ac:dyDescent="0.25">
      <c r="A44" s="250" t="s">
        <v>276</v>
      </c>
      <c r="B44" s="238"/>
      <c r="C44" s="238"/>
      <c r="D44" s="238"/>
      <c r="E44" s="238"/>
      <c r="F44" s="238"/>
      <c r="G44" s="238"/>
      <c r="H44" s="238"/>
      <c r="I44" s="239"/>
      <c r="J44" s="131" t="s">
        <v>235</v>
      </c>
      <c r="K44" s="131" t="s">
        <v>235</v>
      </c>
      <c r="M44" s="240" t="s">
        <v>235</v>
      </c>
      <c r="N44" s="238"/>
      <c r="O44" s="239"/>
      <c r="P44" s="240" t="s">
        <v>235</v>
      </c>
      <c r="Q44" s="239"/>
      <c r="R44" s="132" t="s">
        <v>235</v>
      </c>
      <c r="S44" s="240" t="s">
        <v>235</v>
      </c>
      <c r="T44" s="238"/>
      <c r="U44" s="239"/>
    </row>
    <row r="45" spans="1:21" ht="7.7" customHeight="1" x14ac:dyDescent="0.25">
      <c r="A45" s="250" t="s">
        <v>277</v>
      </c>
      <c r="B45" s="238"/>
      <c r="C45" s="238"/>
      <c r="D45" s="238"/>
      <c r="E45" s="238"/>
      <c r="F45" s="238"/>
      <c r="G45" s="238"/>
      <c r="H45" s="238"/>
      <c r="I45" s="239"/>
      <c r="J45" s="133">
        <v>7518604924</v>
      </c>
      <c r="K45" s="133">
        <v>0</v>
      </c>
      <c r="M45" s="251">
        <v>7518604924</v>
      </c>
      <c r="N45" s="238"/>
      <c r="O45" s="239"/>
      <c r="P45" s="251">
        <v>5534477798.75</v>
      </c>
      <c r="Q45" s="239"/>
      <c r="R45" s="134">
        <v>5534477798.75</v>
      </c>
      <c r="S45" s="252">
        <v>-1984127125.25</v>
      </c>
      <c r="T45" s="253"/>
      <c r="U45" s="254"/>
    </row>
    <row r="46" spans="1:21" ht="7.7" customHeight="1" x14ac:dyDescent="0.25">
      <c r="A46" s="258" t="s">
        <v>278</v>
      </c>
      <c r="B46" s="238"/>
      <c r="C46" s="238"/>
      <c r="D46" s="238"/>
      <c r="E46" s="238"/>
      <c r="F46" s="238"/>
      <c r="G46" s="238"/>
      <c r="H46" s="238"/>
      <c r="I46" s="239"/>
      <c r="J46" s="135">
        <v>4099408618</v>
      </c>
      <c r="K46" s="135">
        <v>0</v>
      </c>
      <c r="M46" s="259">
        <v>4099408618</v>
      </c>
      <c r="N46" s="238"/>
      <c r="O46" s="239"/>
      <c r="P46" s="259">
        <v>2841875031.3600001</v>
      </c>
      <c r="Q46" s="239"/>
      <c r="R46" s="136">
        <v>2841875031.3600001</v>
      </c>
      <c r="S46" s="260">
        <v>-1257533586.6400001</v>
      </c>
      <c r="T46" s="253"/>
      <c r="U46" s="254"/>
    </row>
    <row r="47" spans="1:21" ht="7.7" customHeight="1" x14ac:dyDescent="0.25">
      <c r="A47" s="258" t="s">
        <v>279</v>
      </c>
      <c r="B47" s="238"/>
      <c r="C47" s="238"/>
      <c r="D47" s="238"/>
      <c r="E47" s="238"/>
      <c r="F47" s="238"/>
      <c r="G47" s="238"/>
      <c r="H47" s="238"/>
      <c r="I47" s="239"/>
      <c r="J47" s="135">
        <v>1455273140</v>
      </c>
      <c r="K47" s="135">
        <v>0</v>
      </c>
      <c r="M47" s="259">
        <v>1455273140</v>
      </c>
      <c r="N47" s="238"/>
      <c r="O47" s="239"/>
      <c r="P47" s="259">
        <v>1039139932.21</v>
      </c>
      <c r="Q47" s="239"/>
      <c r="R47" s="136">
        <v>1039139932.21</v>
      </c>
      <c r="S47" s="260">
        <v>-416133207.79000002</v>
      </c>
      <c r="T47" s="253"/>
      <c r="U47" s="254"/>
    </row>
    <row r="48" spans="1:21" ht="7.7" customHeight="1" x14ac:dyDescent="0.25">
      <c r="A48" s="258" t="s">
        <v>280</v>
      </c>
      <c r="B48" s="238"/>
      <c r="C48" s="238"/>
      <c r="D48" s="238"/>
      <c r="E48" s="238"/>
      <c r="F48" s="238"/>
      <c r="G48" s="238"/>
      <c r="H48" s="238"/>
      <c r="I48" s="239"/>
      <c r="J48" s="135">
        <v>706516447</v>
      </c>
      <c r="K48" s="135">
        <v>0</v>
      </c>
      <c r="M48" s="259">
        <v>706516447</v>
      </c>
      <c r="N48" s="238"/>
      <c r="O48" s="239"/>
      <c r="P48" s="259">
        <v>639710469</v>
      </c>
      <c r="Q48" s="239"/>
      <c r="R48" s="136">
        <v>639710469</v>
      </c>
      <c r="S48" s="260">
        <v>-66805978</v>
      </c>
      <c r="T48" s="253"/>
      <c r="U48" s="254"/>
    </row>
    <row r="49" spans="1:21" ht="18" customHeight="1" x14ac:dyDescent="0.25">
      <c r="A49" s="258" t="s">
        <v>281</v>
      </c>
      <c r="B49" s="238"/>
      <c r="C49" s="238"/>
      <c r="D49" s="238"/>
      <c r="E49" s="238"/>
      <c r="F49" s="238"/>
      <c r="G49" s="238"/>
      <c r="H49" s="238"/>
      <c r="I49" s="239"/>
      <c r="J49" s="135">
        <v>505245004</v>
      </c>
      <c r="K49" s="135">
        <v>0</v>
      </c>
      <c r="M49" s="259">
        <v>505245004</v>
      </c>
      <c r="N49" s="238"/>
      <c r="O49" s="239"/>
      <c r="P49" s="259">
        <v>381229434</v>
      </c>
      <c r="Q49" s="239"/>
      <c r="R49" s="136">
        <v>381229434</v>
      </c>
      <c r="S49" s="260">
        <v>-124015570</v>
      </c>
      <c r="T49" s="253"/>
      <c r="U49" s="254"/>
    </row>
    <row r="50" spans="1:21" ht="7.7" customHeight="1" x14ac:dyDescent="0.25">
      <c r="A50" s="258" t="s">
        <v>282</v>
      </c>
      <c r="B50" s="238"/>
      <c r="C50" s="238"/>
      <c r="D50" s="238"/>
      <c r="E50" s="238"/>
      <c r="F50" s="238"/>
      <c r="G50" s="238"/>
      <c r="H50" s="238"/>
      <c r="I50" s="239"/>
      <c r="J50" s="135">
        <v>299235609</v>
      </c>
      <c r="K50" s="135">
        <v>0</v>
      </c>
      <c r="M50" s="259">
        <v>299235609</v>
      </c>
      <c r="N50" s="238"/>
      <c r="O50" s="239"/>
      <c r="P50" s="259">
        <v>265678846</v>
      </c>
      <c r="Q50" s="239"/>
      <c r="R50" s="136">
        <v>265678846</v>
      </c>
      <c r="S50" s="260">
        <v>-33556763</v>
      </c>
      <c r="T50" s="253"/>
      <c r="U50" s="254"/>
    </row>
    <row r="51" spans="1:21" ht="7.7" customHeight="1" x14ac:dyDescent="0.25">
      <c r="A51" s="258" t="s">
        <v>283</v>
      </c>
      <c r="B51" s="238"/>
      <c r="C51" s="238"/>
      <c r="D51" s="238"/>
      <c r="E51" s="238"/>
      <c r="F51" s="238"/>
      <c r="G51" s="238"/>
      <c r="H51" s="238"/>
      <c r="I51" s="239"/>
      <c r="J51" s="135">
        <v>94790254</v>
      </c>
      <c r="K51" s="135">
        <v>0</v>
      </c>
      <c r="M51" s="259">
        <v>94790254</v>
      </c>
      <c r="N51" s="238"/>
      <c r="O51" s="239"/>
      <c r="P51" s="259">
        <v>68600907.180000007</v>
      </c>
      <c r="Q51" s="239"/>
      <c r="R51" s="136">
        <v>68600907.180000007</v>
      </c>
      <c r="S51" s="260">
        <v>-26189346.82</v>
      </c>
      <c r="T51" s="253"/>
      <c r="U51" s="254"/>
    </row>
    <row r="52" spans="1:21" ht="7.7" customHeight="1" x14ac:dyDescent="0.25">
      <c r="A52" s="258" t="s">
        <v>284</v>
      </c>
      <c r="B52" s="238"/>
      <c r="C52" s="238"/>
      <c r="D52" s="238"/>
      <c r="E52" s="238"/>
      <c r="F52" s="238"/>
      <c r="G52" s="238"/>
      <c r="H52" s="238"/>
      <c r="I52" s="239"/>
      <c r="J52" s="135">
        <v>130579353</v>
      </c>
      <c r="K52" s="135">
        <v>0</v>
      </c>
      <c r="M52" s="259">
        <v>130579353</v>
      </c>
      <c r="N52" s="238"/>
      <c r="O52" s="239"/>
      <c r="P52" s="259">
        <v>117264618</v>
      </c>
      <c r="Q52" s="239"/>
      <c r="R52" s="136">
        <v>117264618</v>
      </c>
      <c r="S52" s="260">
        <v>-13314735</v>
      </c>
      <c r="T52" s="253"/>
      <c r="U52" s="254"/>
    </row>
    <row r="53" spans="1:21" ht="7.7" customHeight="1" x14ac:dyDescent="0.25">
      <c r="A53" s="258" t="s">
        <v>285</v>
      </c>
      <c r="B53" s="238"/>
      <c r="C53" s="238"/>
      <c r="D53" s="238"/>
      <c r="E53" s="238"/>
      <c r="F53" s="238"/>
      <c r="G53" s="238"/>
      <c r="H53" s="238"/>
      <c r="I53" s="239"/>
      <c r="J53" s="135">
        <v>227556499</v>
      </c>
      <c r="K53" s="135">
        <v>0</v>
      </c>
      <c r="M53" s="259">
        <v>227556499</v>
      </c>
      <c r="N53" s="238"/>
      <c r="O53" s="239"/>
      <c r="P53" s="259">
        <v>180978561</v>
      </c>
      <c r="Q53" s="239"/>
      <c r="R53" s="136">
        <v>180978561</v>
      </c>
      <c r="S53" s="260">
        <v>-46577938</v>
      </c>
      <c r="T53" s="253"/>
      <c r="U53" s="254"/>
    </row>
    <row r="54" spans="1:21" ht="7.7" customHeight="1" x14ac:dyDescent="0.25">
      <c r="A54" s="250" t="s">
        <v>286</v>
      </c>
      <c r="B54" s="238"/>
      <c r="C54" s="238"/>
      <c r="D54" s="238"/>
      <c r="E54" s="238"/>
      <c r="F54" s="238"/>
      <c r="G54" s="238"/>
      <c r="H54" s="238"/>
      <c r="I54" s="239"/>
      <c r="J54" s="133">
        <v>1745008718</v>
      </c>
      <c r="K54" s="133">
        <v>0</v>
      </c>
      <c r="M54" s="251">
        <v>1745008718</v>
      </c>
      <c r="N54" s="238"/>
      <c r="O54" s="239"/>
      <c r="P54" s="251">
        <v>3512517686.7600002</v>
      </c>
      <c r="Q54" s="239"/>
      <c r="R54" s="134">
        <v>3512517686.7600002</v>
      </c>
      <c r="S54" s="251">
        <v>1767508968.76</v>
      </c>
      <c r="T54" s="238"/>
      <c r="U54" s="239"/>
    </row>
    <row r="55" spans="1:21" ht="7.7" customHeight="1" x14ac:dyDescent="0.25">
      <c r="A55" s="258" t="s">
        <v>287</v>
      </c>
      <c r="B55" s="238"/>
      <c r="C55" s="238"/>
      <c r="D55" s="238"/>
      <c r="E55" s="238"/>
      <c r="F55" s="238"/>
      <c r="G55" s="238"/>
      <c r="H55" s="238"/>
      <c r="I55" s="239"/>
      <c r="J55" s="135">
        <v>312091736</v>
      </c>
      <c r="K55" s="135">
        <v>0</v>
      </c>
      <c r="M55" s="259">
        <v>312091736</v>
      </c>
      <c r="N55" s="238"/>
      <c r="O55" s="239"/>
      <c r="P55" s="259">
        <v>382407385.68000001</v>
      </c>
      <c r="Q55" s="239"/>
      <c r="R55" s="136">
        <v>382407385.68000001</v>
      </c>
      <c r="S55" s="259">
        <v>70315649.680000007</v>
      </c>
      <c r="T55" s="238"/>
      <c r="U55" s="239"/>
    </row>
    <row r="56" spans="1:21" ht="7.7" customHeight="1" x14ac:dyDescent="0.25">
      <c r="A56" s="258" t="s">
        <v>288</v>
      </c>
      <c r="B56" s="238"/>
      <c r="C56" s="238"/>
      <c r="D56" s="238"/>
      <c r="E56" s="238"/>
      <c r="F56" s="238"/>
      <c r="G56" s="238"/>
      <c r="H56" s="238"/>
      <c r="I56" s="239"/>
      <c r="J56" s="135">
        <v>1299909627</v>
      </c>
      <c r="K56" s="135">
        <v>0</v>
      </c>
      <c r="M56" s="259">
        <v>1299909627</v>
      </c>
      <c r="N56" s="238"/>
      <c r="O56" s="239"/>
      <c r="P56" s="259">
        <v>1525839638.5799999</v>
      </c>
      <c r="Q56" s="239"/>
      <c r="R56" s="136">
        <v>1525839638.5799999</v>
      </c>
      <c r="S56" s="259">
        <v>225930011.58000001</v>
      </c>
      <c r="T56" s="238"/>
      <c r="U56" s="239"/>
    </row>
    <row r="57" spans="1:21" ht="7.7" customHeight="1" x14ac:dyDescent="0.25">
      <c r="A57" s="258" t="s">
        <v>289</v>
      </c>
      <c r="B57" s="238"/>
      <c r="C57" s="238"/>
      <c r="D57" s="238"/>
      <c r="E57" s="238"/>
      <c r="F57" s="238"/>
      <c r="G57" s="238"/>
      <c r="H57" s="238"/>
      <c r="I57" s="239"/>
      <c r="J57" s="135">
        <v>0</v>
      </c>
      <c r="K57" s="135">
        <v>0</v>
      </c>
      <c r="M57" s="259">
        <v>0</v>
      </c>
      <c r="N57" s="238"/>
      <c r="O57" s="239"/>
      <c r="P57" s="259">
        <v>281255383.06999999</v>
      </c>
      <c r="Q57" s="239"/>
      <c r="R57" s="136">
        <v>281255383.06999999</v>
      </c>
      <c r="S57" s="259">
        <v>281255383.06999999</v>
      </c>
      <c r="T57" s="238"/>
      <c r="U57" s="239"/>
    </row>
    <row r="58" spans="1:21" ht="7.7" customHeight="1" x14ac:dyDescent="0.25">
      <c r="A58" s="258" t="s">
        <v>290</v>
      </c>
      <c r="B58" s="238"/>
      <c r="C58" s="238"/>
      <c r="D58" s="238"/>
      <c r="E58" s="238"/>
      <c r="F58" s="238"/>
      <c r="G58" s="238"/>
      <c r="H58" s="238"/>
      <c r="I58" s="239"/>
      <c r="J58" s="135">
        <v>133007355</v>
      </c>
      <c r="K58" s="135">
        <v>0</v>
      </c>
      <c r="M58" s="259">
        <v>133007355</v>
      </c>
      <c r="N58" s="238"/>
      <c r="O58" s="239"/>
      <c r="P58" s="259">
        <v>1323015279.4300001</v>
      </c>
      <c r="Q58" s="239"/>
      <c r="R58" s="136">
        <v>1323015279.4300001</v>
      </c>
      <c r="S58" s="259">
        <v>1190007924.4300001</v>
      </c>
      <c r="T58" s="238"/>
      <c r="U58" s="239"/>
    </row>
    <row r="59" spans="1:21" ht="7.7" customHeight="1" x14ac:dyDescent="0.25">
      <c r="A59" s="250" t="s">
        <v>291</v>
      </c>
      <c r="B59" s="238"/>
      <c r="C59" s="238"/>
      <c r="D59" s="238"/>
      <c r="E59" s="238"/>
      <c r="F59" s="238"/>
      <c r="G59" s="238"/>
      <c r="H59" s="238"/>
      <c r="I59" s="239"/>
      <c r="J59" s="133">
        <v>288000000</v>
      </c>
      <c r="K59" s="133">
        <v>0</v>
      </c>
      <c r="M59" s="251">
        <v>288000000</v>
      </c>
      <c r="N59" s="238"/>
      <c r="O59" s="239"/>
      <c r="P59" s="251">
        <v>257624076</v>
      </c>
      <c r="Q59" s="239"/>
      <c r="R59" s="134">
        <v>257624076</v>
      </c>
      <c r="S59" s="252">
        <v>-30375924</v>
      </c>
      <c r="T59" s="253"/>
      <c r="U59" s="254"/>
    </row>
    <row r="60" spans="1:21" ht="7.7" customHeight="1" x14ac:dyDescent="0.25">
      <c r="A60" s="258" t="s">
        <v>292</v>
      </c>
      <c r="B60" s="238"/>
      <c r="C60" s="238"/>
      <c r="D60" s="238"/>
      <c r="E60" s="238"/>
      <c r="F60" s="238"/>
      <c r="G60" s="238"/>
      <c r="H60" s="238"/>
      <c r="I60" s="239"/>
      <c r="J60" s="135">
        <v>288000000</v>
      </c>
      <c r="K60" s="135">
        <v>0</v>
      </c>
      <c r="M60" s="259">
        <v>288000000</v>
      </c>
      <c r="N60" s="238"/>
      <c r="O60" s="239"/>
      <c r="P60" s="259">
        <v>257624076</v>
      </c>
      <c r="Q60" s="239"/>
      <c r="R60" s="136">
        <v>257624076</v>
      </c>
      <c r="S60" s="260">
        <v>-30375924</v>
      </c>
      <c r="T60" s="253"/>
      <c r="U60" s="254"/>
    </row>
    <row r="61" spans="1:21" ht="7.7" customHeight="1" x14ac:dyDescent="0.25">
      <c r="A61" s="258" t="s">
        <v>293</v>
      </c>
      <c r="B61" s="238"/>
      <c r="C61" s="238"/>
      <c r="D61" s="238"/>
      <c r="E61" s="238"/>
      <c r="F61" s="238"/>
      <c r="G61" s="238"/>
      <c r="H61" s="238"/>
      <c r="I61" s="239"/>
      <c r="J61" s="135">
        <v>0</v>
      </c>
      <c r="K61" s="135">
        <v>0</v>
      </c>
      <c r="M61" s="259">
        <v>0</v>
      </c>
      <c r="N61" s="238"/>
      <c r="O61" s="239"/>
      <c r="P61" s="259">
        <v>0</v>
      </c>
      <c r="Q61" s="239"/>
      <c r="R61" s="136">
        <v>0</v>
      </c>
      <c r="S61" s="259">
        <v>0</v>
      </c>
      <c r="T61" s="238"/>
      <c r="U61" s="239"/>
    </row>
    <row r="62" spans="1:21" ht="7.7" customHeight="1" x14ac:dyDescent="0.25">
      <c r="A62" s="250" t="s">
        <v>294</v>
      </c>
      <c r="B62" s="238"/>
      <c r="C62" s="238"/>
      <c r="D62" s="238"/>
      <c r="E62" s="238"/>
      <c r="F62" s="238"/>
      <c r="G62" s="238"/>
      <c r="H62" s="238"/>
      <c r="I62" s="239"/>
      <c r="J62" s="133">
        <v>0</v>
      </c>
      <c r="K62" s="133">
        <v>0</v>
      </c>
      <c r="M62" s="251">
        <v>0</v>
      </c>
      <c r="N62" s="238"/>
      <c r="O62" s="239"/>
      <c r="P62" s="251">
        <v>0</v>
      </c>
      <c r="Q62" s="239"/>
      <c r="R62" s="134">
        <v>0</v>
      </c>
      <c r="S62" s="251">
        <v>0</v>
      </c>
      <c r="T62" s="238"/>
      <c r="U62" s="239"/>
    </row>
    <row r="63" spans="1:21" ht="7.7" customHeight="1" x14ac:dyDescent="0.25">
      <c r="A63" s="250" t="s">
        <v>295</v>
      </c>
      <c r="B63" s="238"/>
      <c r="C63" s="238"/>
      <c r="D63" s="238"/>
      <c r="E63" s="238"/>
      <c r="F63" s="238"/>
      <c r="G63" s="238"/>
      <c r="H63" s="238"/>
      <c r="I63" s="239"/>
      <c r="J63" s="133">
        <v>0</v>
      </c>
      <c r="K63" s="133">
        <v>0</v>
      </c>
      <c r="M63" s="251">
        <v>0</v>
      </c>
      <c r="N63" s="238"/>
      <c r="O63" s="239"/>
      <c r="P63" s="251">
        <v>0</v>
      </c>
      <c r="Q63" s="239"/>
      <c r="R63" s="134">
        <v>0</v>
      </c>
      <c r="S63" s="251">
        <v>0</v>
      </c>
      <c r="T63" s="238"/>
      <c r="U63" s="239"/>
    </row>
    <row r="64" spans="1:21" ht="7.7" customHeight="1" x14ac:dyDescent="0.25">
      <c r="A64" s="261" t="s">
        <v>296</v>
      </c>
      <c r="B64" s="238"/>
      <c r="C64" s="238"/>
      <c r="D64" s="238"/>
      <c r="E64" s="238"/>
      <c r="F64" s="238"/>
      <c r="G64" s="238"/>
      <c r="H64" s="238"/>
      <c r="I64" s="239"/>
      <c r="J64" s="137">
        <v>9551613642</v>
      </c>
      <c r="K64" s="137">
        <v>0</v>
      </c>
      <c r="M64" s="262">
        <v>9551613642</v>
      </c>
      <c r="N64" s="238"/>
      <c r="O64" s="239"/>
      <c r="P64" s="262">
        <v>9304619561.5100002</v>
      </c>
      <c r="Q64" s="239"/>
      <c r="R64" s="138">
        <v>9304619561.5100002</v>
      </c>
      <c r="S64" s="263">
        <v>-246994080.49000001</v>
      </c>
      <c r="T64" s="253"/>
      <c r="U64" s="254"/>
    </row>
    <row r="65" spans="1:21" ht="7.7" customHeight="1" x14ac:dyDescent="0.25">
      <c r="A65" s="261" t="s">
        <v>297</v>
      </c>
      <c r="B65" s="238"/>
      <c r="C65" s="238"/>
      <c r="D65" s="238"/>
      <c r="E65" s="238"/>
      <c r="F65" s="238"/>
      <c r="G65" s="238"/>
      <c r="H65" s="238"/>
      <c r="I65" s="239"/>
      <c r="J65" s="137">
        <v>495000000</v>
      </c>
      <c r="K65" s="137">
        <v>311250000</v>
      </c>
      <c r="M65" s="262">
        <v>806250000</v>
      </c>
      <c r="N65" s="238"/>
      <c r="O65" s="239"/>
      <c r="P65" s="262">
        <v>100000000</v>
      </c>
      <c r="Q65" s="239"/>
      <c r="R65" s="138">
        <v>100000000</v>
      </c>
      <c r="S65" s="263">
        <v>-395000000</v>
      </c>
      <c r="T65" s="253"/>
      <c r="U65" s="254"/>
    </row>
    <row r="66" spans="1:21" ht="7.7" customHeight="1" x14ac:dyDescent="0.25">
      <c r="A66" s="258" t="s">
        <v>298</v>
      </c>
      <c r="B66" s="238"/>
      <c r="C66" s="238"/>
      <c r="D66" s="238"/>
      <c r="E66" s="238"/>
      <c r="F66" s="238"/>
      <c r="G66" s="238"/>
      <c r="H66" s="238"/>
      <c r="I66" s="239"/>
      <c r="J66" s="135">
        <v>495000000</v>
      </c>
      <c r="K66" s="135">
        <v>311250000</v>
      </c>
      <c r="M66" s="259">
        <v>806250000</v>
      </c>
      <c r="N66" s="238"/>
      <c r="O66" s="239"/>
      <c r="P66" s="259">
        <v>100000000</v>
      </c>
      <c r="Q66" s="239"/>
      <c r="R66" s="136">
        <v>100000000</v>
      </c>
      <c r="S66" s="260">
        <v>-395000000</v>
      </c>
      <c r="T66" s="253"/>
      <c r="U66" s="254"/>
    </row>
    <row r="67" spans="1:21" ht="7.7" customHeight="1" x14ac:dyDescent="0.25">
      <c r="A67" s="261" t="s">
        <v>299</v>
      </c>
      <c r="B67" s="238"/>
      <c r="C67" s="238"/>
      <c r="D67" s="238"/>
      <c r="E67" s="238"/>
      <c r="F67" s="238"/>
      <c r="G67" s="238"/>
      <c r="H67" s="238"/>
      <c r="I67" s="239"/>
      <c r="J67" s="137">
        <v>19277532100</v>
      </c>
      <c r="K67" s="137">
        <v>311250000</v>
      </c>
      <c r="M67" s="262">
        <v>19588782100</v>
      </c>
      <c r="N67" s="238"/>
      <c r="O67" s="239"/>
      <c r="P67" s="262">
        <v>16433981330.43</v>
      </c>
      <c r="Q67" s="239"/>
      <c r="R67" s="138">
        <v>16418237760.43</v>
      </c>
      <c r="S67" s="263">
        <v>-2859294339.5700002</v>
      </c>
      <c r="T67" s="253"/>
      <c r="U67" s="254"/>
    </row>
    <row r="68" spans="1:21" ht="7.7" customHeight="1" x14ac:dyDescent="0.25">
      <c r="A68" s="250" t="s">
        <v>300</v>
      </c>
      <c r="B68" s="238"/>
      <c r="C68" s="238"/>
      <c r="D68" s="238"/>
      <c r="E68" s="238"/>
      <c r="F68" s="238"/>
      <c r="G68" s="238"/>
      <c r="H68" s="238"/>
      <c r="I68" s="239"/>
      <c r="J68" s="133">
        <v>0</v>
      </c>
      <c r="K68" s="133">
        <v>0</v>
      </c>
      <c r="M68" s="251">
        <v>0</v>
      </c>
      <c r="N68" s="238"/>
      <c r="O68" s="239"/>
      <c r="P68" s="251">
        <v>0</v>
      </c>
      <c r="Q68" s="239"/>
      <c r="R68" s="134">
        <v>0</v>
      </c>
      <c r="S68" s="251">
        <v>0</v>
      </c>
      <c r="T68" s="238"/>
      <c r="U68" s="239"/>
    </row>
    <row r="69" spans="1:21" ht="7.7" customHeight="1" x14ac:dyDescent="0.25">
      <c r="A69" s="258" t="s">
        <v>301</v>
      </c>
      <c r="B69" s="238"/>
      <c r="C69" s="238"/>
      <c r="D69" s="238"/>
      <c r="E69" s="238"/>
      <c r="F69" s="238"/>
      <c r="G69" s="238"/>
      <c r="H69" s="238"/>
      <c r="I69" s="239"/>
      <c r="J69" s="135">
        <v>0</v>
      </c>
      <c r="K69" s="135">
        <v>0</v>
      </c>
      <c r="M69" s="259">
        <v>0</v>
      </c>
      <c r="N69" s="238"/>
      <c r="O69" s="239"/>
      <c r="P69" s="259">
        <v>0</v>
      </c>
      <c r="Q69" s="239"/>
      <c r="R69" s="136">
        <v>0</v>
      </c>
      <c r="S69" s="259">
        <v>0</v>
      </c>
      <c r="T69" s="238"/>
      <c r="U69" s="239"/>
    </row>
    <row r="70" spans="1:21" ht="7.7" customHeight="1" x14ac:dyDescent="0.25">
      <c r="A70" s="258" t="s">
        <v>302</v>
      </c>
      <c r="B70" s="238"/>
      <c r="C70" s="238"/>
      <c r="D70" s="238"/>
      <c r="E70" s="238"/>
      <c r="F70" s="238"/>
      <c r="G70" s="238"/>
      <c r="H70" s="238"/>
      <c r="I70" s="239"/>
      <c r="J70" s="135">
        <v>0</v>
      </c>
      <c r="K70" s="135">
        <v>0</v>
      </c>
      <c r="M70" s="259">
        <v>0</v>
      </c>
      <c r="N70" s="238"/>
      <c r="O70" s="239"/>
      <c r="P70" s="259">
        <v>0</v>
      </c>
      <c r="Q70" s="239"/>
      <c r="R70" s="136">
        <v>0</v>
      </c>
      <c r="S70" s="259">
        <v>0</v>
      </c>
      <c r="T70" s="238"/>
      <c r="U70" s="239"/>
    </row>
    <row r="71" spans="1:21" ht="7.7" customHeight="1" x14ac:dyDescent="0.25">
      <c r="A71" s="258" t="s">
        <v>303</v>
      </c>
      <c r="B71" s="238"/>
      <c r="C71" s="238"/>
      <c r="D71" s="238"/>
      <c r="E71" s="238"/>
      <c r="F71" s="238"/>
      <c r="G71" s="238"/>
      <c r="H71" s="238"/>
      <c r="I71" s="239"/>
      <c r="J71" s="135">
        <v>0</v>
      </c>
      <c r="K71" s="135">
        <v>0</v>
      </c>
      <c r="M71" s="259">
        <v>0</v>
      </c>
      <c r="N71" s="238"/>
      <c r="O71" s="239"/>
      <c r="P71" s="259">
        <v>0</v>
      </c>
      <c r="Q71" s="239"/>
      <c r="R71" s="136">
        <v>0</v>
      </c>
      <c r="S71" s="259">
        <v>0</v>
      </c>
      <c r="T71" s="238"/>
      <c r="U71" s="239"/>
    </row>
    <row r="72" spans="1:21" ht="2.25" customHeight="1" x14ac:dyDescent="0.25">
      <c r="A72" s="266" t="s">
        <v>235</v>
      </c>
      <c r="B72" s="233"/>
      <c r="C72" s="233"/>
      <c r="D72" s="233"/>
      <c r="E72" s="233"/>
      <c r="F72" s="233"/>
      <c r="G72" s="233"/>
      <c r="H72" s="233"/>
      <c r="I72" s="234"/>
      <c r="J72" s="139" t="s">
        <v>235</v>
      </c>
      <c r="K72" s="139" t="s">
        <v>235</v>
      </c>
      <c r="M72" s="267" t="s">
        <v>235</v>
      </c>
      <c r="N72" s="233"/>
      <c r="O72" s="234"/>
      <c r="P72" s="267" t="s">
        <v>235</v>
      </c>
      <c r="Q72" s="234"/>
      <c r="R72" s="139" t="s">
        <v>235</v>
      </c>
      <c r="S72" s="267" t="s">
        <v>235</v>
      </c>
      <c r="T72" s="233"/>
      <c r="U72" s="234"/>
    </row>
    <row r="73" spans="1:21" ht="0" hidden="1" customHeight="1" x14ac:dyDescent="0.25"/>
    <row r="74" spans="1:21" ht="20.65" customHeight="1" x14ac:dyDescent="0.25"/>
    <row r="75" spans="1:21" ht="3" customHeight="1" x14ac:dyDescent="0.25">
      <c r="E75" s="140"/>
      <c r="F75" s="140"/>
      <c r="I75" s="140"/>
      <c r="J75" s="140"/>
      <c r="K75" s="140"/>
      <c r="O75" s="140"/>
      <c r="P75" s="140"/>
      <c r="Q75" s="140"/>
      <c r="R75" s="140"/>
      <c r="S75" s="140"/>
    </row>
    <row r="76" spans="1:21" ht="9.6" customHeight="1" x14ac:dyDescent="0.25">
      <c r="D76" s="264" t="s">
        <v>304</v>
      </c>
      <c r="E76" s="238"/>
      <c r="F76" s="238"/>
      <c r="G76" s="238"/>
      <c r="H76" s="264" t="s">
        <v>305</v>
      </c>
      <c r="I76" s="238"/>
      <c r="J76" s="238"/>
      <c r="K76" s="238"/>
      <c r="L76" s="238"/>
      <c r="M76" s="238"/>
      <c r="N76" s="264" t="s">
        <v>306</v>
      </c>
      <c r="O76" s="238"/>
      <c r="P76" s="238"/>
      <c r="Q76" s="238"/>
      <c r="R76" s="238"/>
      <c r="S76" s="238"/>
      <c r="T76" s="238"/>
    </row>
    <row r="77" spans="1:21" ht="17.100000000000001" customHeight="1" x14ac:dyDescent="0.25">
      <c r="D77" s="265" t="s">
        <v>307</v>
      </c>
      <c r="E77" s="238"/>
      <c r="F77" s="238"/>
      <c r="G77" s="238"/>
      <c r="H77" s="265" t="s">
        <v>308</v>
      </c>
      <c r="I77" s="238"/>
      <c r="J77" s="238"/>
      <c r="K77" s="238"/>
      <c r="L77" s="238"/>
      <c r="M77" s="238"/>
      <c r="N77" s="265" t="s">
        <v>309</v>
      </c>
      <c r="O77" s="238"/>
      <c r="P77" s="238"/>
      <c r="Q77" s="238"/>
      <c r="R77" s="238"/>
      <c r="S77" s="238"/>
      <c r="T77" s="238"/>
    </row>
    <row r="78" spans="1:21" ht="0" hidden="1" customHeight="1" x14ac:dyDescent="0.25"/>
  </sheetData>
  <mergeCells count="268">
    <mergeCell ref="D76:G76"/>
    <mergeCell ref="H76:M76"/>
    <mergeCell ref="N76:T76"/>
    <mergeCell ref="D77:G77"/>
    <mergeCell ref="H77:M77"/>
    <mergeCell ref="N77:T77"/>
    <mergeCell ref="A71:I71"/>
    <mergeCell ref="M71:O71"/>
    <mergeCell ref="P71:Q71"/>
    <mergeCell ref="S71:U71"/>
    <mergeCell ref="A72:I72"/>
    <mergeCell ref="M72:O72"/>
    <mergeCell ref="P72:Q72"/>
    <mergeCell ref="S72:U72"/>
    <mergeCell ref="A69:I69"/>
    <mergeCell ref="M69:O69"/>
    <mergeCell ref="P69:Q69"/>
    <mergeCell ref="S69:U69"/>
    <mergeCell ref="A70:I70"/>
    <mergeCell ref="M70:O70"/>
    <mergeCell ref="P70:Q70"/>
    <mergeCell ref="S70:U70"/>
    <mergeCell ref="A67:I67"/>
    <mergeCell ref="M67:O67"/>
    <mergeCell ref="P67:Q67"/>
    <mergeCell ref="S67:U67"/>
    <mergeCell ref="A68:I68"/>
    <mergeCell ref="M68:O68"/>
    <mergeCell ref="P68:Q68"/>
    <mergeCell ref="S68:U68"/>
    <mergeCell ref="A65:I65"/>
    <mergeCell ref="M65:O65"/>
    <mergeCell ref="P65:Q65"/>
    <mergeCell ref="S65:U65"/>
    <mergeCell ref="A66:I66"/>
    <mergeCell ref="M66:O66"/>
    <mergeCell ref="P66:Q66"/>
    <mergeCell ref="S66:U66"/>
    <mergeCell ref="A63:I63"/>
    <mergeCell ref="M63:O63"/>
    <mergeCell ref="P63:Q63"/>
    <mergeCell ref="S63:U63"/>
    <mergeCell ref="A64:I64"/>
    <mergeCell ref="M64:O64"/>
    <mergeCell ref="P64:Q64"/>
    <mergeCell ref="S64:U64"/>
    <mergeCell ref="A61:I61"/>
    <mergeCell ref="M61:O61"/>
    <mergeCell ref="P61:Q61"/>
    <mergeCell ref="S61:U61"/>
    <mergeCell ref="A62:I62"/>
    <mergeCell ref="M62:O62"/>
    <mergeCell ref="P62:Q62"/>
    <mergeCell ref="S62:U62"/>
    <mergeCell ref="A59:I59"/>
    <mergeCell ref="M59:O59"/>
    <mergeCell ref="P59:Q59"/>
    <mergeCell ref="S59:U59"/>
    <mergeCell ref="A60:I60"/>
    <mergeCell ref="M60:O60"/>
    <mergeCell ref="P60:Q60"/>
    <mergeCell ref="S60:U60"/>
    <mergeCell ref="A57:I57"/>
    <mergeCell ref="M57:O57"/>
    <mergeCell ref="P57:Q57"/>
    <mergeCell ref="S57:U57"/>
    <mergeCell ref="A58:I58"/>
    <mergeCell ref="M58:O58"/>
    <mergeCell ref="P58:Q58"/>
    <mergeCell ref="S58:U58"/>
    <mergeCell ref="A55:I55"/>
    <mergeCell ref="M55:O55"/>
    <mergeCell ref="P55:Q55"/>
    <mergeCell ref="S55:U55"/>
    <mergeCell ref="A56:I56"/>
    <mergeCell ref="M56:O56"/>
    <mergeCell ref="P56:Q56"/>
    <mergeCell ref="S56:U56"/>
    <mergeCell ref="A53:I53"/>
    <mergeCell ref="M53:O53"/>
    <mergeCell ref="P53:Q53"/>
    <mergeCell ref="S53:U53"/>
    <mergeCell ref="A54:I54"/>
    <mergeCell ref="M54:O54"/>
    <mergeCell ref="P54:Q54"/>
    <mergeCell ref="S54:U54"/>
    <mergeCell ref="A51:I51"/>
    <mergeCell ref="M51:O51"/>
    <mergeCell ref="P51:Q51"/>
    <mergeCell ref="S51:U51"/>
    <mergeCell ref="A52:I52"/>
    <mergeCell ref="M52:O52"/>
    <mergeCell ref="P52:Q52"/>
    <mergeCell ref="S52:U52"/>
    <mergeCell ref="A49:I49"/>
    <mergeCell ref="M49:O49"/>
    <mergeCell ref="P49:Q49"/>
    <mergeCell ref="S49:U49"/>
    <mergeCell ref="A50:I50"/>
    <mergeCell ref="M50:O50"/>
    <mergeCell ref="P50:Q50"/>
    <mergeCell ref="S50:U50"/>
    <mergeCell ref="A47:I47"/>
    <mergeCell ref="M47:O47"/>
    <mergeCell ref="P47:Q47"/>
    <mergeCell ref="S47:U47"/>
    <mergeCell ref="A48:I48"/>
    <mergeCell ref="M48:O48"/>
    <mergeCell ref="P48:Q48"/>
    <mergeCell ref="S48:U48"/>
    <mergeCell ref="A45:I45"/>
    <mergeCell ref="M45:O45"/>
    <mergeCell ref="P45:Q45"/>
    <mergeCell ref="S45:U45"/>
    <mergeCell ref="A46:I46"/>
    <mergeCell ref="M46:O46"/>
    <mergeCell ref="P46:Q46"/>
    <mergeCell ref="S46:U46"/>
    <mergeCell ref="A43:I43"/>
    <mergeCell ref="M43:O43"/>
    <mergeCell ref="P43:Q43"/>
    <mergeCell ref="S43:U43"/>
    <mergeCell ref="A44:I44"/>
    <mergeCell ref="M44:O44"/>
    <mergeCell ref="P44:Q44"/>
    <mergeCell ref="S44:U44"/>
    <mergeCell ref="A41:I41"/>
    <mergeCell ref="M41:O41"/>
    <mergeCell ref="P41:Q41"/>
    <mergeCell ref="S41:U41"/>
    <mergeCell ref="A42:I42"/>
    <mergeCell ref="M42:O42"/>
    <mergeCell ref="P42:Q42"/>
    <mergeCell ref="S42:U42"/>
    <mergeCell ref="A39:I39"/>
    <mergeCell ref="M39:O39"/>
    <mergeCell ref="P39:Q39"/>
    <mergeCell ref="S39:U39"/>
    <mergeCell ref="A40:I40"/>
    <mergeCell ref="M40:O40"/>
    <mergeCell ref="P40:Q40"/>
    <mergeCell ref="S40:U40"/>
    <mergeCell ref="A37:I37"/>
    <mergeCell ref="M37:O37"/>
    <mergeCell ref="P37:Q37"/>
    <mergeCell ref="S37:U37"/>
    <mergeCell ref="A38:I38"/>
    <mergeCell ref="M38:O38"/>
    <mergeCell ref="P38:Q38"/>
    <mergeCell ref="S38:U38"/>
    <mergeCell ref="A35:I35"/>
    <mergeCell ref="M35:O35"/>
    <mergeCell ref="P35:Q35"/>
    <mergeCell ref="S35:U35"/>
    <mergeCell ref="A36:I36"/>
    <mergeCell ref="M36:O36"/>
    <mergeCell ref="P36:Q36"/>
    <mergeCell ref="S36:U36"/>
    <mergeCell ref="A33:I33"/>
    <mergeCell ref="M33:O33"/>
    <mergeCell ref="P33:Q33"/>
    <mergeCell ref="S33:U33"/>
    <mergeCell ref="A34:I34"/>
    <mergeCell ref="M34:O34"/>
    <mergeCell ref="P34:Q34"/>
    <mergeCell ref="S34:U34"/>
    <mergeCell ref="A31:I31"/>
    <mergeCell ref="M31:O31"/>
    <mergeCell ref="P31:Q31"/>
    <mergeCell ref="S31:U31"/>
    <mergeCell ref="A32:I32"/>
    <mergeCell ref="M32:O32"/>
    <mergeCell ref="P32:Q32"/>
    <mergeCell ref="S32:U32"/>
    <mergeCell ref="A29:I29"/>
    <mergeCell ref="M29:O29"/>
    <mergeCell ref="P29:Q29"/>
    <mergeCell ref="S29:U29"/>
    <mergeCell ref="A30:I30"/>
    <mergeCell ref="M30:O30"/>
    <mergeCell ref="P30:Q30"/>
    <mergeCell ref="S30:U30"/>
    <mergeCell ref="A27:I27"/>
    <mergeCell ref="M27:O27"/>
    <mergeCell ref="P27:Q27"/>
    <mergeCell ref="S27:U27"/>
    <mergeCell ref="A28:I28"/>
    <mergeCell ref="M28:O28"/>
    <mergeCell ref="P28:Q28"/>
    <mergeCell ref="S28:U28"/>
    <mergeCell ref="A25:I25"/>
    <mergeCell ref="M25:O25"/>
    <mergeCell ref="P25:Q25"/>
    <mergeCell ref="S25:U25"/>
    <mergeCell ref="A26:I26"/>
    <mergeCell ref="M26:O26"/>
    <mergeCell ref="P26:Q26"/>
    <mergeCell ref="S26:U26"/>
    <mergeCell ref="A23:I23"/>
    <mergeCell ref="M23:O23"/>
    <mergeCell ref="P23:Q23"/>
    <mergeCell ref="S23:U23"/>
    <mergeCell ref="A24:I24"/>
    <mergeCell ref="M24:O24"/>
    <mergeCell ref="P24:Q24"/>
    <mergeCell ref="S24:U24"/>
    <mergeCell ref="A21:I21"/>
    <mergeCell ref="M21:O21"/>
    <mergeCell ref="P21:Q21"/>
    <mergeCell ref="S21:U21"/>
    <mergeCell ref="A22:I22"/>
    <mergeCell ref="M22:O22"/>
    <mergeCell ref="P22:Q22"/>
    <mergeCell ref="S22:U22"/>
    <mergeCell ref="A19:I19"/>
    <mergeCell ref="M19:O19"/>
    <mergeCell ref="P19:Q19"/>
    <mergeCell ref="S19:U19"/>
    <mergeCell ref="A20:I20"/>
    <mergeCell ref="M20:O20"/>
    <mergeCell ref="P20:Q20"/>
    <mergeCell ref="S20:U20"/>
    <mergeCell ref="A17:I17"/>
    <mergeCell ref="M17:O17"/>
    <mergeCell ref="P17:Q17"/>
    <mergeCell ref="S17:U17"/>
    <mergeCell ref="A18:I18"/>
    <mergeCell ref="M18:O18"/>
    <mergeCell ref="P18:Q18"/>
    <mergeCell ref="S18:U18"/>
    <mergeCell ref="A15:I15"/>
    <mergeCell ref="M15:O15"/>
    <mergeCell ref="P15:Q15"/>
    <mergeCell ref="S15:U15"/>
    <mergeCell ref="A16:I16"/>
    <mergeCell ref="M16:O16"/>
    <mergeCell ref="P16:Q16"/>
    <mergeCell ref="S16:U16"/>
    <mergeCell ref="A13:I13"/>
    <mergeCell ref="M13:O13"/>
    <mergeCell ref="P13:Q13"/>
    <mergeCell ref="S13:U13"/>
    <mergeCell ref="A14:I14"/>
    <mergeCell ref="M14:O14"/>
    <mergeCell ref="P14:Q14"/>
    <mergeCell ref="S14:U14"/>
    <mergeCell ref="A11:I11"/>
    <mergeCell ref="M11:O11"/>
    <mergeCell ref="P11:Q11"/>
    <mergeCell ref="S11:U11"/>
    <mergeCell ref="A12:I12"/>
    <mergeCell ref="M12:O12"/>
    <mergeCell ref="P12:Q12"/>
    <mergeCell ref="S12:U12"/>
    <mergeCell ref="A9:I9"/>
    <mergeCell ref="M9:O9"/>
    <mergeCell ref="P9:Q9"/>
    <mergeCell ref="S9:U9"/>
    <mergeCell ref="A10:I10"/>
    <mergeCell ref="M10:O10"/>
    <mergeCell ref="P10:Q10"/>
    <mergeCell ref="S10:U10"/>
    <mergeCell ref="B2:B5"/>
    <mergeCell ref="F3:P3"/>
    <mergeCell ref="F5:P6"/>
    <mergeCell ref="A8:I8"/>
    <mergeCell ref="J8:R8"/>
    <mergeCell ref="S8:U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2"/>
  <sheetViews>
    <sheetView zoomScale="75" zoomScaleNormal="75" workbookViewId="0">
      <selection activeCell="K14" sqref="K14"/>
    </sheetView>
  </sheetViews>
  <sheetFormatPr baseColWidth="10" defaultColWidth="8.85546875" defaultRowHeight="12.75" x14ac:dyDescent="0.2"/>
  <cols>
    <col min="1" max="1" width="0.5703125" style="268" customWidth="1"/>
    <col min="2" max="2" width="8.28515625" style="268" customWidth="1"/>
    <col min="3" max="3" width="5.85546875" style="268" customWidth="1"/>
    <col min="4" max="4" width="10.42578125" style="268" customWidth="1"/>
    <col min="5" max="5" width="9.85546875" style="268" customWidth="1"/>
    <col min="6" max="6" width="7.5703125" style="268" customWidth="1"/>
    <col min="7" max="7" width="19.85546875" style="268" customWidth="1"/>
    <col min="8" max="8" width="21.85546875" style="268" customWidth="1"/>
    <col min="9" max="9" width="19.42578125" style="268" customWidth="1"/>
    <col min="10" max="10" width="21.42578125" style="268" customWidth="1"/>
    <col min="11" max="11" width="22.5703125" style="268" customWidth="1"/>
    <col min="12" max="13" width="11.28515625" style="268" customWidth="1"/>
    <col min="14" max="14" width="6.28515625" style="268" customWidth="1"/>
    <col min="15" max="15" width="6.42578125" style="268" customWidth="1"/>
    <col min="16" max="16" width="7.5703125" style="268" customWidth="1"/>
    <col min="17" max="17" width="0.7109375" style="268" customWidth="1"/>
    <col min="18" max="256" width="8.85546875" style="268"/>
    <col min="257" max="257" width="0.5703125" style="268" customWidth="1"/>
    <col min="258" max="258" width="8.28515625" style="268" customWidth="1"/>
    <col min="259" max="259" width="5.85546875" style="268" customWidth="1"/>
    <col min="260" max="260" width="10.42578125" style="268" customWidth="1"/>
    <col min="261" max="261" width="9.85546875" style="268" customWidth="1"/>
    <col min="262" max="262" width="7.5703125" style="268" customWidth="1"/>
    <col min="263" max="263" width="19.85546875" style="268" customWidth="1"/>
    <col min="264" max="264" width="20.28515625" style="268" customWidth="1"/>
    <col min="265" max="265" width="18.140625" style="268" customWidth="1"/>
    <col min="266" max="266" width="19.7109375" style="268" customWidth="1"/>
    <col min="267" max="267" width="19.85546875" style="268" customWidth="1"/>
    <col min="268" max="268" width="11.28515625" style="268" customWidth="1"/>
    <col min="269" max="269" width="8.42578125" style="268" customWidth="1"/>
    <col min="270" max="270" width="6.28515625" style="268" customWidth="1"/>
    <col min="271" max="271" width="6.42578125" style="268" customWidth="1"/>
    <col min="272" max="272" width="7" style="268" customWidth="1"/>
    <col min="273" max="273" width="0.7109375" style="268" customWidth="1"/>
    <col min="274" max="512" width="8.85546875" style="268"/>
    <col min="513" max="513" width="0.5703125" style="268" customWidth="1"/>
    <col min="514" max="514" width="8.28515625" style="268" customWidth="1"/>
    <col min="515" max="515" width="5.85546875" style="268" customWidth="1"/>
    <col min="516" max="516" width="10.42578125" style="268" customWidth="1"/>
    <col min="517" max="517" width="9.85546875" style="268" customWidth="1"/>
    <col min="518" max="518" width="7.5703125" style="268" customWidth="1"/>
    <col min="519" max="519" width="19.85546875" style="268" customWidth="1"/>
    <col min="520" max="520" width="20.28515625" style="268" customWidth="1"/>
    <col min="521" max="521" width="18.140625" style="268" customWidth="1"/>
    <col min="522" max="522" width="19.7109375" style="268" customWidth="1"/>
    <col min="523" max="523" width="19.85546875" style="268" customWidth="1"/>
    <col min="524" max="524" width="11.28515625" style="268" customWidth="1"/>
    <col min="525" max="525" width="8.42578125" style="268" customWidth="1"/>
    <col min="526" max="526" width="6.28515625" style="268" customWidth="1"/>
    <col min="527" max="527" width="6.42578125" style="268" customWidth="1"/>
    <col min="528" max="528" width="7" style="268" customWidth="1"/>
    <col min="529" max="529" width="0.7109375" style="268" customWidth="1"/>
    <col min="530" max="768" width="8.85546875" style="268"/>
    <col min="769" max="769" width="0.5703125" style="268" customWidth="1"/>
    <col min="770" max="770" width="8.28515625" style="268" customWidth="1"/>
    <col min="771" max="771" width="5.85546875" style="268" customWidth="1"/>
    <col min="772" max="772" width="10.42578125" style="268" customWidth="1"/>
    <col min="773" max="773" width="9.85546875" style="268" customWidth="1"/>
    <col min="774" max="774" width="7.5703125" style="268" customWidth="1"/>
    <col min="775" max="775" width="19.85546875" style="268" customWidth="1"/>
    <col min="776" max="776" width="20.28515625" style="268" customWidth="1"/>
    <col min="777" max="777" width="18.140625" style="268" customWidth="1"/>
    <col min="778" max="778" width="19.7109375" style="268" customWidth="1"/>
    <col min="779" max="779" width="19.85546875" style="268" customWidth="1"/>
    <col min="780" max="780" width="11.28515625" style="268" customWidth="1"/>
    <col min="781" max="781" width="8.42578125" style="268" customWidth="1"/>
    <col min="782" max="782" width="6.28515625" style="268" customWidth="1"/>
    <col min="783" max="783" width="6.42578125" style="268" customWidth="1"/>
    <col min="784" max="784" width="7" style="268" customWidth="1"/>
    <col min="785" max="785" width="0.7109375" style="268" customWidth="1"/>
    <col min="786" max="1024" width="8.85546875" style="268"/>
    <col min="1025" max="1025" width="0.5703125" style="268" customWidth="1"/>
    <col min="1026" max="1026" width="8.28515625" style="268" customWidth="1"/>
    <col min="1027" max="1027" width="5.85546875" style="268" customWidth="1"/>
    <col min="1028" max="1028" width="10.42578125" style="268" customWidth="1"/>
    <col min="1029" max="1029" width="9.85546875" style="268" customWidth="1"/>
    <col min="1030" max="1030" width="7.5703125" style="268" customWidth="1"/>
    <col min="1031" max="1031" width="19.85546875" style="268" customWidth="1"/>
    <col min="1032" max="1032" width="20.28515625" style="268" customWidth="1"/>
    <col min="1033" max="1033" width="18.140625" style="268" customWidth="1"/>
    <col min="1034" max="1034" width="19.7109375" style="268" customWidth="1"/>
    <col min="1035" max="1035" width="19.85546875" style="268" customWidth="1"/>
    <col min="1036" max="1036" width="11.28515625" style="268" customWidth="1"/>
    <col min="1037" max="1037" width="8.42578125" style="268" customWidth="1"/>
    <col min="1038" max="1038" width="6.28515625" style="268" customWidth="1"/>
    <col min="1039" max="1039" width="6.42578125" style="268" customWidth="1"/>
    <col min="1040" max="1040" width="7" style="268" customWidth="1"/>
    <col min="1041" max="1041" width="0.7109375" style="268" customWidth="1"/>
    <col min="1042" max="1280" width="8.85546875" style="268"/>
    <col min="1281" max="1281" width="0.5703125" style="268" customWidth="1"/>
    <col min="1282" max="1282" width="8.28515625" style="268" customWidth="1"/>
    <col min="1283" max="1283" width="5.85546875" style="268" customWidth="1"/>
    <col min="1284" max="1284" width="10.42578125" style="268" customWidth="1"/>
    <col min="1285" max="1285" width="9.85546875" style="268" customWidth="1"/>
    <col min="1286" max="1286" width="7.5703125" style="268" customWidth="1"/>
    <col min="1287" max="1287" width="19.85546875" style="268" customWidth="1"/>
    <col min="1288" max="1288" width="20.28515625" style="268" customWidth="1"/>
    <col min="1289" max="1289" width="18.140625" style="268" customWidth="1"/>
    <col min="1290" max="1290" width="19.7109375" style="268" customWidth="1"/>
    <col min="1291" max="1291" width="19.85546875" style="268" customWidth="1"/>
    <col min="1292" max="1292" width="11.28515625" style="268" customWidth="1"/>
    <col min="1293" max="1293" width="8.42578125" style="268" customWidth="1"/>
    <col min="1294" max="1294" width="6.28515625" style="268" customWidth="1"/>
    <col min="1295" max="1295" width="6.42578125" style="268" customWidth="1"/>
    <col min="1296" max="1296" width="7" style="268" customWidth="1"/>
    <col min="1297" max="1297" width="0.7109375" style="268" customWidth="1"/>
    <col min="1298" max="1536" width="8.85546875" style="268"/>
    <col min="1537" max="1537" width="0.5703125" style="268" customWidth="1"/>
    <col min="1538" max="1538" width="8.28515625" style="268" customWidth="1"/>
    <col min="1539" max="1539" width="5.85546875" style="268" customWidth="1"/>
    <col min="1540" max="1540" width="10.42578125" style="268" customWidth="1"/>
    <col min="1541" max="1541" width="9.85546875" style="268" customWidth="1"/>
    <col min="1542" max="1542" width="7.5703125" style="268" customWidth="1"/>
    <col min="1543" max="1543" width="19.85546875" style="268" customWidth="1"/>
    <col min="1544" max="1544" width="20.28515625" style="268" customWidth="1"/>
    <col min="1545" max="1545" width="18.140625" style="268" customWidth="1"/>
    <col min="1546" max="1546" width="19.7109375" style="268" customWidth="1"/>
    <col min="1547" max="1547" width="19.85546875" style="268" customWidth="1"/>
    <col min="1548" max="1548" width="11.28515625" style="268" customWidth="1"/>
    <col min="1549" max="1549" width="8.42578125" style="268" customWidth="1"/>
    <col min="1550" max="1550" width="6.28515625" style="268" customWidth="1"/>
    <col min="1551" max="1551" width="6.42578125" style="268" customWidth="1"/>
    <col min="1552" max="1552" width="7" style="268" customWidth="1"/>
    <col min="1553" max="1553" width="0.7109375" style="268" customWidth="1"/>
    <col min="1554" max="1792" width="8.85546875" style="268"/>
    <col min="1793" max="1793" width="0.5703125" style="268" customWidth="1"/>
    <col min="1794" max="1794" width="8.28515625" style="268" customWidth="1"/>
    <col min="1795" max="1795" width="5.85546875" style="268" customWidth="1"/>
    <col min="1796" max="1796" width="10.42578125" style="268" customWidth="1"/>
    <col min="1797" max="1797" width="9.85546875" style="268" customWidth="1"/>
    <col min="1798" max="1798" width="7.5703125" style="268" customWidth="1"/>
    <col min="1799" max="1799" width="19.85546875" style="268" customWidth="1"/>
    <col min="1800" max="1800" width="20.28515625" style="268" customWidth="1"/>
    <col min="1801" max="1801" width="18.140625" style="268" customWidth="1"/>
    <col min="1802" max="1802" width="19.7109375" style="268" customWidth="1"/>
    <col min="1803" max="1803" width="19.85546875" style="268" customWidth="1"/>
    <col min="1804" max="1804" width="11.28515625" style="268" customWidth="1"/>
    <col min="1805" max="1805" width="8.42578125" style="268" customWidth="1"/>
    <col min="1806" max="1806" width="6.28515625" style="268" customWidth="1"/>
    <col min="1807" max="1807" width="6.42578125" style="268" customWidth="1"/>
    <col min="1808" max="1808" width="7" style="268" customWidth="1"/>
    <col min="1809" max="1809" width="0.7109375" style="268" customWidth="1"/>
    <col min="1810" max="2048" width="8.85546875" style="268"/>
    <col min="2049" max="2049" width="0.5703125" style="268" customWidth="1"/>
    <col min="2050" max="2050" width="8.28515625" style="268" customWidth="1"/>
    <col min="2051" max="2051" width="5.85546875" style="268" customWidth="1"/>
    <col min="2052" max="2052" width="10.42578125" style="268" customWidth="1"/>
    <col min="2053" max="2053" width="9.85546875" style="268" customWidth="1"/>
    <col min="2054" max="2054" width="7.5703125" style="268" customWidth="1"/>
    <col min="2055" max="2055" width="19.85546875" style="268" customWidth="1"/>
    <col min="2056" max="2056" width="20.28515625" style="268" customWidth="1"/>
    <col min="2057" max="2057" width="18.140625" style="268" customWidth="1"/>
    <col min="2058" max="2058" width="19.7109375" style="268" customWidth="1"/>
    <col min="2059" max="2059" width="19.85546875" style="268" customWidth="1"/>
    <col min="2060" max="2060" width="11.28515625" style="268" customWidth="1"/>
    <col min="2061" max="2061" width="8.42578125" style="268" customWidth="1"/>
    <col min="2062" max="2062" width="6.28515625" style="268" customWidth="1"/>
    <col min="2063" max="2063" width="6.42578125" style="268" customWidth="1"/>
    <col min="2064" max="2064" width="7" style="268" customWidth="1"/>
    <col min="2065" max="2065" width="0.7109375" style="268" customWidth="1"/>
    <col min="2066" max="2304" width="8.85546875" style="268"/>
    <col min="2305" max="2305" width="0.5703125" style="268" customWidth="1"/>
    <col min="2306" max="2306" width="8.28515625" style="268" customWidth="1"/>
    <col min="2307" max="2307" width="5.85546875" style="268" customWidth="1"/>
    <col min="2308" max="2308" width="10.42578125" style="268" customWidth="1"/>
    <col min="2309" max="2309" width="9.85546875" style="268" customWidth="1"/>
    <col min="2310" max="2310" width="7.5703125" style="268" customWidth="1"/>
    <col min="2311" max="2311" width="19.85546875" style="268" customWidth="1"/>
    <col min="2312" max="2312" width="20.28515625" style="268" customWidth="1"/>
    <col min="2313" max="2313" width="18.140625" style="268" customWidth="1"/>
    <col min="2314" max="2314" width="19.7109375" style="268" customWidth="1"/>
    <col min="2315" max="2315" width="19.85546875" style="268" customWidth="1"/>
    <col min="2316" max="2316" width="11.28515625" style="268" customWidth="1"/>
    <col min="2317" max="2317" width="8.42578125" style="268" customWidth="1"/>
    <col min="2318" max="2318" width="6.28515625" style="268" customWidth="1"/>
    <col min="2319" max="2319" width="6.42578125" style="268" customWidth="1"/>
    <col min="2320" max="2320" width="7" style="268" customWidth="1"/>
    <col min="2321" max="2321" width="0.7109375" style="268" customWidth="1"/>
    <col min="2322" max="2560" width="8.85546875" style="268"/>
    <col min="2561" max="2561" width="0.5703125" style="268" customWidth="1"/>
    <col min="2562" max="2562" width="8.28515625" style="268" customWidth="1"/>
    <col min="2563" max="2563" width="5.85546875" style="268" customWidth="1"/>
    <col min="2564" max="2564" width="10.42578125" style="268" customWidth="1"/>
    <col min="2565" max="2565" width="9.85546875" style="268" customWidth="1"/>
    <col min="2566" max="2566" width="7.5703125" style="268" customWidth="1"/>
    <col min="2567" max="2567" width="19.85546875" style="268" customWidth="1"/>
    <col min="2568" max="2568" width="20.28515625" style="268" customWidth="1"/>
    <col min="2569" max="2569" width="18.140625" style="268" customWidth="1"/>
    <col min="2570" max="2570" width="19.7109375" style="268" customWidth="1"/>
    <col min="2571" max="2571" width="19.85546875" style="268" customWidth="1"/>
    <col min="2572" max="2572" width="11.28515625" style="268" customWidth="1"/>
    <col min="2573" max="2573" width="8.42578125" style="268" customWidth="1"/>
    <col min="2574" max="2574" width="6.28515625" style="268" customWidth="1"/>
    <col min="2575" max="2575" width="6.42578125" style="268" customWidth="1"/>
    <col min="2576" max="2576" width="7" style="268" customWidth="1"/>
    <col min="2577" max="2577" width="0.7109375" style="268" customWidth="1"/>
    <col min="2578" max="2816" width="8.85546875" style="268"/>
    <col min="2817" max="2817" width="0.5703125" style="268" customWidth="1"/>
    <col min="2818" max="2818" width="8.28515625" style="268" customWidth="1"/>
    <col min="2819" max="2819" width="5.85546875" style="268" customWidth="1"/>
    <col min="2820" max="2820" width="10.42578125" style="268" customWidth="1"/>
    <col min="2821" max="2821" width="9.85546875" style="268" customWidth="1"/>
    <col min="2822" max="2822" width="7.5703125" style="268" customWidth="1"/>
    <col min="2823" max="2823" width="19.85546875" style="268" customWidth="1"/>
    <col min="2824" max="2824" width="20.28515625" style="268" customWidth="1"/>
    <col min="2825" max="2825" width="18.140625" style="268" customWidth="1"/>
    <col min="2826" max="2826" width="19.7109375" style="268" customWidth="1"/>
    <col min="2827" max="2827" width="19.85546875" style="268" customWidth="1"/>
    <col min="2828" max="2828" width="11.28515625" style="268" customWidth="1"/>
    <col min="2829" max="2829" width="8.42578125" style="268" customWidth="1"/>
    <col min="2830" max="2830" width="6.28515625" style="268" customWidth="1"/>
    <col min="2831" max="2831" width="6.42578125" style="268" customWidth="1"/>
    <col min="2832" max="2832" width="7" style="268" customWidth="1"/>
    <col min="2833" max="2833" width="0.7109375" style="268" customWidth="1"/>
    <col min="2834" max="3072" width="8.85546875" style="268"/>
    <col min="3073" max="3073" width="0.5703125" style="268" customWidth="1"/>
    <col min="3074" max="3074" width="8.28515625" style="268" customWidth="1"/>
    <col min="3075" max="3075" width="5.85546875" style="268" customWidth="1"/>
    <col min="3076" max="3076" width="10.42578125" style="268" customWidth="1"/>
    <col min="3077" max="3077" width="9.85546875" style="268" customWidth="1"/>
    <col min="3078" max="3078" width="7.5703125" style="268" customWidth="1"/>
    <col min="3079" max="3079" width="19.85546875" style="268" customWidth="1"/>
    <col min="3080" max="3080" width="20.28515625" style="268" customWidth="1"/>
    <col min="3081" max="3081" width="18.140625" style="268" customWidth="1"/>
    <col min="3082" max="3082" width="19.7109375" style="268" customWidth="1"/>
    <col min="3083" max="3083" width="19.85546875" style="268" customWidth="1"/>
    <col min="3084" max="3084" width="11.28515625" style="268" customWidth="1"/>
    <col min="3085" max="3085" width="8.42578125" style="268" customWidth="1"/>
    <col min="3086" max="3086" width="6.28515625" style="268" customWidth="1"/>
    <col min="3087" max="3087" width="6.42578125" style="268" customWidth="1"/>
    <col min="3088" max="3088" width="7" style="268" customWidth="1"/>
    <col min="3089" max="3089" width="0.7109375" style="268" customWidth="1"/>
    <col min="3090" max="3328" width="8.85546875" style="268"/>
    <col min="3329" max="3329" width="0.5703125" style="268" customWidth="1"/>
    <col min="3330" max="3330" width="8.28515625" style="268" customWidth="1"/>
    <col min="3331" max="3331" width="5.85546875" style="268" customWidth="1"/>
    <col min="3332" max="3332" width="10.42578125" style="268" customWidth="1"/>
    <col min="3333" max="3333" width="9.85546875" style="268" customWidth="1"/>
    <col min="3334" max="3334" width="7.5703125" style="268" customWidth="1"/>
    <col min="3335" max="3335" width="19.85546875" style="268" customWidth="1"/>
    <col min="3336" max="3336" width="20.28515625" style="268" customWidth="1"/>
    <col min="3337" max="3337" width="18.140625" style="268" customWidth="1"/>
    <col min="3338" max="3338" width="19.7109375" style="268" customWidth="1"/>
    <col min="3339" max="3339" width="19.85546875" style="268" customWidth="1"/>
    <col min="3340" max="3340" width="11.28515625" style="268" customWidth="1"/>
    <col min="3341" max="3341" width="8.42578125" style="268" customWidth="1"/>
    <col min="3342" max="3342" width="6.28515625" style="268" customWidth="1"/>
    <col min="3343" max="3343" width="6.42578125" style="268" customWidth="1"/>
    <col min="3344" max="3344" width="7" style="268" customWidth="1"/>
    <col min="3345" max="3345" width="0.7109375" style="268" customWidth="1"/>
    <col min="3346" max="3584" width="8.85546875" style="268"/>
    <col min="3585" max="3585" width="0.5703125" style="268" customWidth="1"/>
    <col min="3586" max="3586" width="8.28515625" style="268" customWidth="1"/>
    <col min="3587" max="3587" width="5.85546875" style="268" customWidth="1"/>
    <col min="3588" max="3588" width="10.42578125" style="268" customWidth="1"/>
    <col min="3589" max="3589" width="9.85546875" style="268" customWidth="1"/>
    <col min="3590" max="3590" width="7.5703125" style="268" customWidth="1"/>
    <col min="3591" max="3591" width="19.85546875" style="268" customWidth="1"/>
    <col min="3592" max="3592" width="20.28515625" style="268" customWidth="1"/>
    <col min="3593" max="3593" width="18.140625" style="268" customWidth="1"/>
    <col min="3594" max="3594" width="19.7109375" style="268" customWidth="1"/>
    <col min="3595" max="3595" width="19.85546875" style="268" customWidth="1"/>
    <col min="3596" max="3596" width="11.28515625" style="268" customWidth="1"/>
    <col min="3597" max="3597" width="8.42578125" style="268" customWidth="1"/>
    <col min="3598" max="3598" width="6.28515625" style="268" customWidth="1"/>
    <col min="3599" max="3599" width="6.42578125" style="268" customWidth="1"/>
    <col min="3600" max="3600" width="7" style="268" customWidth="1"/>
    <col min="3601" max="3601" width="0.7109375" style="268" customWidth="1"/>
    <col min="3602" max="3840" width="8.85546875" style="268"/>
    <col min="3841" max="3841" width="0.5703125" style="268" customWidth="1"/>
    <col min="3842" max="3842" width="8.28515625" style="268" customWidth="1"/>
    <col min="3843" max="3843" width="5.85546875" style="268" customWidth="1"/>
    <col min="3844" max="3844" width="10.42578125" style="268" customWidth="1"/>
    <col min="3845" max="3845" width="9.85546875" style="268" customWidth="1"/>
    <col min="3846" max="3846" width="7.5703125" style="268" customWidth="1"/>
    <col min="3847" max="3847" width="19.85546875" style="268" customWidth="1"/>
    <col min="3848" max="3848" width="20.28515625" style="268" customWidth="1"/>
    <col min="3849" max="3849" width="18.140625" style="268" customWidth="1"/>
    <col min="3850" max="3850" width="19.7109375" style="268" customWidth="1"/>
    <col min="3851" max="3851" width="19.85546875" style="268" customWidth="1"/>
    <col min="3852" max="3852" width="11.28515625" style="268" customWidth="1"/>
    <col min="3853" max="3853" width="8.42578125" style="268" customWidth="1"/>
    <col min="3854" max="3854" width="6.28515625" style="268" customWidth="1"/>
    <col min="3855" max="3855" width="6.42578125" style="268" customWidth="1"/>
    <col min="3856" max="3856" width="7" style="268" customWidth="1"/>
    <col min="3857" max="3857" width="0.7109375" style="268" customWidth="1"/>
    <col min="3858" max="4096" width="8.85546875" style="268"/>
    <col min="4097" max="4097" width="0.5703125" style="268" customWidth="1"/>
    <col min="4098" max="4098" width="8.28515625" style="268" customWidth="1"/>
    <col min="4099" max="4099" width="5.85546875" style="268" customWidth="1"/>
    <col min="4100" max="4100" width="10.42578125" style="268" customWidth="1"/>
    <col min="4101" max="4101" width="9.85546875" style="268" customWidth="1"/>
    <col min="4102" max="4102" width="7.5703125" style="268" customWidth="1"/>
    <col min="4103" max="4103" width="19.85546875" style="268" customWidth="1"/>
    <col min="4104" max="4104" width="20.28515625" style="268" customWidth="1"/>
    <col min="4105" max="4105" width="18.140625" style="268" customWidth="1"/>
    <col min="4106" max="4106" width="19.7109375" style="268" customWidth="1"/>
    <col min="4107" max="4107" width="19.85546875" style="268" customWidth="1"/>
    <col min="4108" max="4108" width="11.28515625" style="268" customWidth="1"/>
    <col min="4109" max="4109" width="8.42578125" style="268" customWidth="1"/>
    <col min="4110" max="4110" width="6.28515625" style="268" customWidth="1"/>
    <col min="4111" max="4111" width="6.42578125" style="268" customWidth="1"/>
    <col min="4112" max="4112" width="7" style="268" customWidth="1"/>
    <col min="4113" max="4113" width="0.7109375" style="268" customWidth="1"/>
    <col min="4114" max="4352" width="8.85546875" style="268"/>
    <col min="4353" max="4353" width="0.5703125" style="268" customWidth="1"/>
    <col min="4354" max="4354" width="8.28515625" style="268" customWidth="1"/>
    <col min="4355" max="4355" width="5.85546875" style="268" customWidth="1"/>
    <col min="4356" max="4356" width="10.42578125" style="268" customWidth="1"/>
    <col min="4357" max="4357" width="9.85546875" style="268" customWidth="1"/>
    <col min="4358" max="4358" width="7.5703125" style="268" customWidth="1"/>
    <col min="4359" max="4359" width="19.85546875" style="268" customWidth="1"/>
    <col min="4360" max="4360" width="20.28515625" style="268" customWidth="1"/>
    <col min="4361" max="4361" width="18.140625" style="268" customWidth="1"/>
    <col min="4362" max="4362" width="19.7109375" style="268" customWidth="1"/>
    <col min="4363" max="4363" width="19.85546875" style="268" customWidth="1"/>
    <col min="4364" max="4364" width="11.28515625" style="268" customWidth="1"/>
    <col min="4365" max="4365" width="8.42578125" style="268" customWidth="1"/>
    <col min="4366" max="4366" width="6.28515625" style="268" customWidth="1"/>
    <col min="4367" max="4367" width="6.42578125" style="268" customWidth="1"/>
    <col min="4368" max="4368" width="7" style="268" customWidth="1"/>
    <col min="4369" max="4369" width="0.7109375" style="268" customWidth="1"/>
    <col min="4370" max="4608" width="8.85546875" style="268"/>
    <col min="4609" max="4609" width="0.5703125" style="268" customWidth="1"/>
    <col min="4610" max="4610" width="8.28515625" style="268" customWidth="1"/>
    <col min="4611" max="4611" width="5.85546875" style="268" customWidth="1"/>
    <col min="4612" max="4612" width="10.42578125" style="268" customWidth="1"/>
    <col min="4613" max="4613" width="9.85546875" style="268" customWidth="1"/>
    <col min="4614" max="4614" width="7.5703125" style="268" customWidth="1"/>
    <col min="4615" max="4615" width="19.85546875" style="268" customWidth="1"/>
    <col min="4616" max="4616" width="20.28515625" style="268" customWidth="1"/>
    <col min="4617" max="4617" width="18.140625" style="268" customWidth="1"/>
    <col min="4618" max="4618" width="19.7109375" style="268" customWidth="1"/>
    <col min="4619" max="4619" width="19.85546875" style="268" customWidth="1"/>
    <col min="4620" max="4620" width="11.28515625" style="268" customWidth="1"/>
    <col min="4621" max="4621" width="8.42578125" style="268" customWidth="1"/>
    <col min="4622" max="4622" width="6.28515625" style="268" customWidth="1"/>
    <col min="4623" max="4623" width="6.42578125" style="268" customWidth="1"/>
    <col min="4624" max="4624" width="7" style="268" customWidth="1"/>
    <col min="4625" max="4625" width="0.7109375" style="268" customWidth="1"/>
    <col min="4626" max="4864" width="8.85546875" style="268"/>
    <col min="4865" max="4865" width="0.5703125" style="268" customWidth="1"/>
    <col min="4866" max="4866" width="8.28515625" style="268" customWidth="1"/>
    <col min="4867" max="4867" width="5.85546875" style="268" customWidth="1"/>
    <col min="4868" max="4868" width="10.42578125" style="268" customWidth="1"/>
    <col min="4869" max="4869" width="9.85546875" style="268" customWidth="1"/>
    <col min="4870" max="4870" width="7.5703125" style="268" customWidth="1"/>
    <col min="4871" max="4871" width="19.85546875" style="268" customWidth="1"/>
    <col min="4872" max="4872" width="20.28515625" style="268" customWidth="1"/>
    <col min="4873" max="4873" width="18.140625" style="268" customWidth="1"/>
    <col min="4874" max="4874" width="19.7109375" style="268" customWidth="1"/>
    <col min="4875" max="4875" width="19.85546875" style="268" customWidth="1"/>
    <col min="4876" max="4876" width="11.28515625" style="268" customWidth="1"/>
    <col min="4877" max="4877" width="8.42578125" style="268" customWidth="1"/>
    <col min="4878" max="4878" width="6.28515625" style="268" customWidth="1"/>
    <col min="4879" max="4879" width="6.42578125" style="268" customWidth="1"/>
    <col min="4880" max="4880" width="7" style="268" customWidth="1"/>
    <col min="4881" max="4881" width="0.7109375" style="268" customWidth="1"/>
    <col min="4882" max="5120" width="8.85546875" style="268"/>
    <col min="5121" max="5121" width="0.5703125" style="268" customWidth="1"/>
    <col min="5122" max="5122" width="8.28515625" style="268" customWidth="1"/>
    <col min="5123" max="5123" width="5.85546875" style="268" customWidth="1"/>
    <col min="5124" max="5124" width="10.42578125" style="268" customWidth="1"/>
    <col min="5125" max="5125" width="9.85546875" style="268" customWidth="1"/>
    <col min="5126" max="5126" width="7.5703125" style="268" customWidth="1"/>
    <col min="5127" max="5127" width="19.85546875" style="268" customWidth="1"/>
    <col min="5128" max="5128" width="20.28515625" style="268" customWidth="1"/>
    <col min="5129" max="5129" width="18.140625" style="268" customWidth="1"/>
    <col min="5130" max="5130" width="19.7109375" style="268" customWidth="1"/>
    <col min="5131" max="5131" width="19.85546875" style="268" customWidth="1"/>
    <col min="5132" max="5132" width="11.28515625" style="268" customWidth="1"/>
    <col min="5133" max="5133" width="8.42578125" style="268" customWidth="1"/>
    <col min="5134" max="5134" width="6.28515625" style="268" customWidth="1"/>
    <col min="5135" max="5135" width="6.42578125" style="268" customWidth="1"/>
    <col min="5136" max="5136" width="7" style="268" customWidth="1"/>
    <col min="5137" max="5137" width="0.7109375" style="268" customWidth="1"/>
    <col min="5138" max="5376" width="8.85546875" style="268"/>
    <col min="5377" max="5377" width="0.5703125" style="268" customWidth="1"/>
    <col min="5378" max="5378" width="8.28515625" style="268" customWidth="1"/>
    <col min="5379" max="5379" width="5.85546875" style="268" customWidth="1"/>
    <col min="5380" max="5380" width="10.42578125" style="268" customWidth="1"/>
    <col min="5381" max="5381" width="9.85546875" style="268" customWidth="1"/>
    <col min="5382" max="5382" width="7.5703125" style="268" customWidth="1"/>
    <col min="5383" max="5383" width="19.85546875" style="268" customWidth="1"/>
    <col min="5384" max="5384" width="20.28515625" style="268" customWidth="1"/>
    <col min="5385" max="5385" width="18.140625" style="268" customWidth="1"/>
    <col min="5386" max="5386" width="19.7109375" style="268" customWidth="1"/>
    <col min="5387" max="5387" width="19.85546875" style="268" customWidth="1"/>
    <col min="5388" max="5388" width="11.28515625" style="268" customWidth="1"/>
    <col min="5389" max="5389" width="8.42578125" style="268" customWidth="1"/>
    <col min="5390" max="5390" width="6.28515625" style="268" customWidth="1"/>
    <col min="5391" max="5391" width="6.42578125" style="268" customWidth="1"/>
    <col min="5392" max="5392" width="7" style="268" customWidth="1"/>
    <col min="5393" max="5393" width="0.7109375" style="268" customWidth="1"/>
    <col min="5394" max="5632" width="8.85546875" style="268"/>
    <col min="5633" max="5633" width="0.5703125" style="268" customWidth="1"/>
    <col min="5634" max="5634" width="8.28515625" style="268" customWidth="1"/>
    <col min="5635" max="5635" width="5.85546875" style="268" customWidth="1"/>
    <col min="5636" max="5636" width="10.42578125" style="268" customWidth="1"/>
    <col min="5637" max="5637" width="9.85546875" style="268" customWidth="1"/>
    <col min="5638" max="5638" width="7.5703125" style="268" customWidth="1"/>
    <col min="5639" max="5639" width="19.85546875" style="268" customWidth="1"/>
    <col min="5640" max="5640" width="20.28515625" style="268" customWidth="1"/>
    <col min="5641" max="5641" width="18.140625" style="268" customWidth="1"/>
    <col min="5642" max="5642" width="19.7109375" style="268" customWidth="1"/>
    <col min="5643" max="5643" width="19.85546875" style="268" customWidth="1"/>
    <col min="5644" max="5644" width="11.28515625" style="268" customWidth="1"/>
    <col min="5645" max="5645" width="8.42578125" style="268" customWidth="1"/>
    <col min="5646" max="5646" width="6.28515625" style="268" customWidth="1"/>
    <col min="5647" max="5647" width="6.42578125" style="268" customWidth="1"/>
    <col min="5648" max="5648" width="7" style="268" customWidth="1"/>
    <col min="5649" max="5649" width="0.7109375" style="268" customWidth="1"/>
    <col min="5650" max="5888" width="8.85546875" style="268"/>
    <col min="5889" max="5889" width="0.5703125" style="268" customWidth="1"/>
    <col min="5890" max="5890" width="8.28515625" style="268" customWidth="1"/>
    <col min="5891" max="5891" width="5.85546875" style="268" customWidth="1"/>
    <col min="5892" max="5892" width="10.42578125" style="268" customWidth="1"/>
    <col min="5893" max="5893" width="9.85546875" style="268" customWidth="1"/>
    <col min="5894" max="5894" width="7.5703125" style="268" customWidth="1"/>
    <col min="5895" max="5895" width="19.85546875" style="268" customWidth="1"/>
    <col min="5896" max="5896" width="20.28515625" style="268" customWidth="1"/>
    <col min="5897" max="5897" width="18.140625" style="268" customWidth="1"/>
    <col min="5898" max="5898" width="19.7109375" style="268" customWidth="1"/>
    <col min="5899" max="5899" width="19.85546875" style="268" customWidth="1"/>
    <col min="5900" max="5900" width="11.28515625" style="268" customWidth="1"/>
    <col min="5901" max="5901" width="8.42578125" style="268" customWidth="1"/>
    <col min="5902" max="5902" width="6.28515625" style="268" customWidth="1"/>
    <col min="5903" max="5903" width="6.42578125" style="268" customWidth="1"/>
    <col min="5904" max="5904" width="7" style="268" customWidth="1"/>
    <col min="5905" max="5905" width="0.7109375" style="268" customWidth="1"/>
    <col min="5906" max="6144" width="8.85546875" style="268"/>
    <col min="6145" max="6145" width="0.5703125" style="268" customWidth="1"/>
    <col min="6146" max="6146" width="8.28515625" style="268" customWidth="1"/>
    <col min="6147" max="6147" width="5.85546875" style="268" customWidth="1"/>
    <col min="6148" max="6148" width="10.42578125" style="268" customWidth="1"/>
    <col min="6149" max="6149" width="9.85546875" style="268" customWidth="1"/>
    <col min="6150" max="6150" width="7.5703125" style="268" customWidth="1"/>
    <col min="6151" max="6151" width="19.85546875" style="268" customWidth="1"/>
    <col min="6152" max="6152" width="20.28515625" style="268" customWidth="1"/>
    <col min="6153" max="6153" width="18.140625" style="268" customWidth="1"/>
    <col min="6154" max="6154" width="19.7109375" style="268" customWidth="1"/>
    <col min="6155" max="6155" width="19.85546875" style="268" customWidth="1"/>
    <col min="6156" max="6156" width="11.28515625" style="268" customWidth="1"/>
    <col min="6157" max="6157" width="8.42578125" style="268" customWidth="1"/>
    <col min="6158" max="6158" width="6.28515625" style="268" customWidth="1"/>
    <col min="6159" max="6159" width="6.42578125" style="268" customWidth="1"/>
    <col min="6160" max="6160" width="7" style="268" customWidth="1"/>
    <col min="6161" max="6161" width="0.7109375" style="268" customWidth="1"/>
    <col min="6162" max="6400" width="8.85546875" style="268"/>
    <col min="6401" max="6401" width="0.5703125" style="268" customWidth="1"/>
    <col min="6402" max="6402" width="8.28515625" style="268" customWidth="1"/>
    <col min="6403" max="6403" width="5.85546875" style="268" customWidth="1"/>
    <col min="6404" max="6404" width="10.42578125" style="268" customWidth="1"/>
    <col min="6405" max="6405" width="9.85546875" style="268" customWidth="1"/>
    <col min="6406" max="6406" width="7.5703125" style="268" customWidth="1"/>
    <col min="6407" max="6407" width="19.85546875" style="268" customWidth="1"/>
    <col min="6408" max="6408" width="20.28515625" style="268" customWidth="1"/>
    <col min="6409" max="6409" width="18.140625" style="268" customWidth="1"/>
    <col min="6410" max="6410" width="19.7109375" style="268" customWidth="1"/>
    <col min="6411" max="6411" width="19.85546875" style="268" customWidth="1"/>
    <col min="6412" max="6412" width="11.28515625" style="268" customWidth="1"/>
    <col min="6413" max="6413" width="8.42578125" style="268" customWidth="1"/>
    <col min="6414" max="6414" width="6.28515625" style="268" customWidth="1"/>
    <col min="6415" max="6415" width="6.42578125" style="268" customWidth="1"/>
    <col min="6416" max="6416" width="7" style="268" customWidth="1"/>
    <col min="6417" max="6417" width="0.7109375" style="268" customWidth="1"/>
    <col min="6418" max="6656" width="8.85546875" style="268"/>
    <col min="6657" max="6657" width="0.5703125" style="268" customWidth="1"/>
    <col min="6658" max="6658" width="8.28515625" style="268" customWidth="1"/>
    <col min="6659" max="6659" width="5.85546875" style="268" customWidth="1"/>
    <col min="6660" max="6660" width="10.42578125" style="268" customWidth="1"/>
    <col min="6661" max="6661" width="9.85546875" style="268" customWidth="1"/>
    <col min="6662" max="6662" width="7.5703125" style="268" customWidth="1"/>
    <col min="6663" max="6663" width="19.85546875" style="268" customWidth="1"/>
    <col min="6664" max="6664" width="20.28515625" style="268" customWidth="1"/>
    <col min="6665" max="6665" width="18.140625" style="268" customWidth="1"/>
    <col min="6666" max="6666" width="19.7109375" style="268" customWidth="1"/>
    <col min="6667" max="6667" width="19.85546875" style="268" customWidth="1"/>
    <col min="6668" max="6668" width="11.28515625" style="268" customWidth="1"/>
    <col min="6669" max="6669" width="8.42578125" style="268" customWidth="1"/>
    <col min="6670" max="6670" width="6.28515625" style="268" customWidth="1"/>
    <col min="6671" max="6671" width="6.42578125" style="268" customWidth="1"/>
    <col min="6672" max="6672" width="7" style="268" customWidth="1"/>
    <col min="6673" max="6673" width="0.7109375" style="268" customWidth="1"/>
    <col min="6674" max="6912" width="8.85546875" style="268"/>
    <col min="6913" max="6913" width="0.5703125" style="268" customWidth="1"/>
    <col min="6914" max="6914" width="8.28515625" style="268" customWidth="1"/>
    <col min="6915" max="6915" width="5.85546875" style="268" customWidth="1"/>
    <col min="6916" max="6916" width="10.42578125" style="268" customWidth="1"/>
    <col min="6917" max="6917" width="9.85546875" style="268" customWidth="1"/>
    <col min="6918" max="6918" width="7.5703125" style="268" customWidth="1"/>
    <col min="6919" max="6919" width="19.85546875" style="268" customWidth="1"/>
    <col min="6920" max="6920" width="20.28515625" style="268" customWidth="1"/>
    <col min="6921" max="6921" width="18.140625" style="268" customWidth="1"/>
    <col min="6922" max="6922" width="19.7109375" style="268" customWidth="1"/>
    <col min="6923" max="6923" width="19.85546875" style="268" customWidth="1"/>
    <col min="6924" max="6924" width="11.28515625" style="268" customWidth="1"/>
    <col min="6925" max="6925" width="8.42578125" style="268" customWidth="1"/>
    <col min="6926" max="6926" width="6.28515625" style="268" customWidth="1"/>
    <col min="6927" max="6927" width="6.42578125" style="268" customWidth="1"/>
    <col min="6928" max="6928" width="7" style="268" customWidth="1"/>
    <col min="6929" max="6929" width="0.7109375" style="268" customWidth="1"/>
    <col min="6930" max="7168" width="8.85546875" style="268"/>
    <col min="7169" max="7169" width="0.5703125" style="268" customWidth="1"/>
    <col min="7170" max="7170" width="8.28515625" style="268" customWidth="1"/>
    <col min="7171" max="7171" width="5.85546875" style="268" customWidth="1"/>
    <col min="7172" max="7172" width="10.42578125" style="268" customWidth="1"/>
    <col min="7173" max="7173" width="9.85546875" style="268" customWidth="1"/>
    <col min="7174" max="7174" width="7.5703125" style="268" customWidth="1"/>
    <col min="7175" max="7175" width="19.85546875" style="268" customWidth="1"/>
    <col min="7176" max="7176" width="20.28515625" style="268" customWidth="1"/>
    <col min="7177" max="7177" width="18.140625" style="268" customWidth="1"/>
    <col min="7178" max="7178" width="19.7109375" style="268" customWidth="1"/>
    <col min="7179" max="7179" width="19.85546875" style="268" customWidth="1"/>
    <col min="7180" max="7180" width="11.28515625" style="268" customWidth="1"/>
    <col min="7181" max="7181" width="8.42578125" style="268" customWidth="1"/>
    <col min="7182" max="7182" width="6.28515625" style="268" customWidth="1"/>
    <col min="7183" max="7183" width="6.42578125" style="268" customWidth="1"/>
    <col min="7184" max="7184" width="7" style="268" customWidth="1"/>
    <col min="7185" max="7185" width="0.7109375" style="268" customWidth="1"/>
    <col min="7186" max="7424" width="8.85546875" style="268"/>
    <col min="7425" max="7425" width="0.5703125" style="268" customWidth="1"/>
    <col min="7426" max="7426" width="8.28515625" style="268" customWidth="1"/>
    <col min="7427" max="7427" width="5.85546875" style="268" customWidth="1"/>
    <col min="7428" max="7428" width="10.42578125" style="268" customWidth="1"/>
    <col min="7429" max="7429" width="9.85546875" style="268" customWidth="1"/>
    <col min="7430" max="7430" width="7.5703125" style="268" customWidth="1"/>
    <col min="7431" max="7431" width="19.85546875" style="268" customWidth="1"/>
    <col min="7432" max="7432" width="20.28515625" style="268" customWidth="1"/>
    <col min="7433" max="7433" width="18.140625" style="268" customWidth="1"/>
    <col min="7434" max="7434" width="19.7109375" style="268" customWidth="1"/>
    <col min="7435" max="7435" width="19.85546875" style="268" customWidth="1"/>
    <col min="7436" max="7436" width="11.28515625" style="268" customWidth="1"/>
    <col min="7437" max="7437" width="8.42578125" style="268" customWidth="1"/>
    <col min="7438" max="7438" width="6.28515625" style="268" customWidth="1"/>
    <col min="7439" max="7439" width="6.42578125" style="268" customWidth="1"/>
    <col min="7440" max="7440" width="7" style="268" customWidth="1"/>
    <col min="7441" max="7441" width="0.7109375" style="268" customWidth="1"/>
    <col min="7442" max="7680" width="8.85546875" style="268"/>
    <col min="7681" max="7681" width="0.5703125" style="268" customWidth="1"/>
    <col min="7682" max="7682" width="8.28515625" style="268" customWidth="1"/>
    <col min="7683" max="7683" width="5.85546875" style="268" customWidth="1"/>
    <col min="7684" max="7684" width="10.42578125" style="268" customWidth="1"/>
    <col min="7685" max="7685" width="9.85546875" style="268" customWidth="1"/>
    <col min="7686" max="7686" width="7.5703125" style="268" customWidth="1"/>
    <col min="7687" max="7687" width="19.85546875" style="268" customWidth="1"/>
    <col min="7688" max="7688" width="20.28515625" style="268" customWidth="1"/>
    <col min="7689" max="7689" width="18.140625" style="268" customWidth="1"/>
    <col min="7690" max="7690" width="19.7109375" style="268" customWidth="1"/>
    <col min="7691" max="7691" width="19.85546875" style="268" customWidth="1"/>
    <col min="7692" max="7692" width="11.28515625" style="268" customWidth="1"/>
    <col min="7693" max="7693" width="8.42578125" style="268" customWidth="1"/>
    <col min="7694" max="7694" width="6.28515625" style="268" customWidth="1"/>
    <col min="7695" max="7695" width="6.42578125" style="268" customWidth="1"/>
    <col min="7696" max="7696" width="7" style="268" customWidth="1"/>
    <col min="7697" max="7697" width="0.7109375" style="268" customWidth="1"/>
    <col min="7698" max="7936" width="8.85546875" style="268"/>
    <col min="7937" max="7937" width="0.5703125" style="268" customWidth="1"/>
    <col min="7938" max="7938" width="8.28515625" style="268" customWidth="1"/>
    <col min="7939" max="7939" width="5.85546875" style="268" customWidth="1"/>
    <col min="7940" max="7940" width="10.42578125" style="268" customWidth="1"/>
    <col min="7941" max="7941" width="9.85546875" style="268" customWidth="1"/>
    <col min="7942" max="7942" width="7.5703125" style="268" customWidth="1"/>
    <col min="7943" max="7943" width="19.85546875" style="268" customWidth="1"/>
    <col min="7944" max="7944" width="20.28515625" style="268" customWidth="1"/>
    <col min="7945" max="7945" width="18.140625" style="268" customWidth="1"/>
    <col min="7946" max="7946" width="19.7109375" style="268" customWidth="1"/>
    <col min="7947" max="7947" width="19.85546875" style="268" customWidth="1"/>
    <col min="7948" max="7948" width="11.28515625" style="268" customWidth="1"/>
    <col min="7949" max="7949" width="8.42578125" style="268" customWidth="1"/>
    <col min="7950" max="7950" width="6.28515625" style="268" customWidth="1"/>
    <col min="7951" max="7951" width="6.42578125" style="268" customWidth="1"/>
    <col min="7952" max="7952" width="7" style="268" customWidth="1"/>
    <col min="7953" max="7953" width="0.7109375" style="268" customWidth="1"/>
    <col min="7954" max="8192" width="8.85546875" style="268"/>
    <col min="8193" max="8193" width="0.5703125" style="268" customWidth="1"/>
    <col min="8194" max="8194" width="8.28515625" style="268" customWidth="1"/>
    <col min="8195" max="8195" width="5.85546875" style="268" customWidth="1"/>
    <col min="8196" max="8196" width="10.42578125" style="268" customWidth="1"/>
    <col min="8197" max="8197" width="9.85546875" style="268" customWidth="1"/>
    <col min="8198" max="8198" width="7.5703125" style="268" customWidth="1"/>
    <col min="8199" max="8199" width="19.85546875" style="268" customWidth="1"/>
    <col min="8200" max="8200" width="20.28515625" style="268" customWidth="1"/>
    <col min="8201" max="8201" width="18.140625" style="268" customWidth="1"/>
    <col min="8202" max="8202" width="19.7109375" style="268" customWidth="1"/>
    <col min="8203" max="8203" width="19.85546875" style="268" customWidth="1"/>
    <col min="8204" max="8204" width="11.28515625" style="268" customWidth="1"/>
    <col min="8205" max="8205" width="8.42578125" style="268" customWidth="1"/>
    <col min="8206" max="8206" width="6.28515625" style="268" customWidth="1"/>
    <col min="8207" max="8207" width="6.42578125" style="268" customWidth="1"/>
    <col min="8208" max="8208" width="7" style="268" customWidth="1"/>
    <col min="8209" max="8209" width="0.7109375" style="268" customWidth="1"/>
    <col min="8210" max="8448" width="8.85546875" style="268"/>
    <col min="8449" max="8449" width="0.5703125" style="268" customWidth="1"/>
    <col min="8450" max="8450" width="8.28515625" style="268" customWidth="1"/>
    <col min="8451" max="8451" width="5.85546875" style="268" customWidth="1"/>
    <col min="8452" max="8452" width="10.42578125" style="268" customWidth="1"/>
    <col min="8453" max="8453" width="9.85546875" style="268" customWidth="1"/>
    <col min="8454" max="8454" width="7.5703125" style="268" customWidth="1"/>
    <col min="8455" max="8455" width="19.85546875" style="268" customWidth="1"/>
    <col min="8456" max="8456" width="20.28515625" style="268" customWidth="1"/>
    <col min="8457" max="8457" width="18.140625" style="268" customWidth="1"/>
    <col min="8458" max="8458" width="19.7109375" style="268" customWidth="1"/>
    <col min="8459" max="8459" width="19.85546875" style="268" customWidth="1"/>
    <col min="8460" max="8460" width="11.28515625" style="268" customWidth="1"/>
    <col min="8461" max="8461" width="8.42578125" style="268" customWidth="1"/>
    <col min="8462" max="8462" width="6.28515625" style="268" customWidth="1"/>
    <col min="8463" max="8463" width="6.42578125" style="268" customWidth="1"/>
    <col min="8464" max="8464" width="7" style="268" customWidth="1"/>
    <col min="8465" max="8465" width="0.7109375" style="268" customWidth="1"/>
    <col min="8466" max="8704" width="8.85546875" style="268"/>
    <col min="8705" max="8705" width="0.5703125" style="268" customWidth="1"/>
    <col min="8706" max="8706" width="8.28515625" style="268" customWidth="1"/>
    <col min="8707" max="8707" width="5.85546875" style="268" customWidth="1"/>
    <col min="8708" max="8708" width="10.42578125" style="268" customWidth="1"/>
    <col min="8709" max="8709" width="9.85546875" style="268" customWidth="1"/>
    <col min="8710" max="8710" width="7.5703125" style="268" customWidth="1"/>
    <col min="8711" max="8711" width="19.85546875" style="268" customWidth="1"/>
    <col min="8712" max="8712" width="20.28515625" style="268" customWidth="1"/>
    <col min="8713" max="8713" width="18.140625" style="268" customWidth="1"/>
    <col min="8714" max="8714" width="19.7109375" style="268" customWidth="1"/>
    <col min="8715" max="8715" width="19.85546875" style="268" customWidth="1"/>
    <col min="8716" max="8716" width="11.28515625" style="268" customWidth="1"/>
    <col min="8717" max="8717" width="8.42578125" style="268" customWidth="1"/>
    <col min="8718" max="8718" width="6.28515625" style="268" customWidth="1"/>
    <col min="8719" max="8719" width="6.42578125" style="268" customWidth="1"/>
    <col min="8720" max="8720" width="7" style="268" customWidth="1"/>
    <col min="8721" max="8721" width="0.7109375" style="268" customWidth="1"/>
    <col min="8722" max="8960" width="8.85546875" style="268"/>
    <col min="8961" max="8961" width="0.5703125" style="268" customWidth="1"/>
    <col min="8962" max="8962" width="8.28515625" style="268" customWidth="1"/>
    <col min="8963" max="8963" width="5.85546875" style="268" customWidth="1"/>
    <col min="8964" max="8964" width="10.42578125" style="268" customWidth="1"/>
    <col min="8965" max="8965" width="9.85546875" style="268" customWidth="1"/>
    <col min="8966" max="8966" width="7.5703125" style="268" customWidth="1"/>
    <col min="8967" max="8967" width="19.85546875" style="268" customWidth="1"/>
    <col min="8968" max="8968" width="20.28515625" style="268" customWidth="1"/>
    <col min="8969" max="8969" width="18.140625" style="268" customWidth="1"/>
    <col min="8970" max="8970" width="19.7109375" style="268" customWidth="1"/>
    <col min="8971" max="8971" width="19.85546875" style="268" customWidth="1"/>
    <col min="8972" max="8972" width="11.28515625" style="268" customWidth="1"/>
    <col min="8973" max="8973" width="8.42578125" style="268" customWidth="1"/>
    <col min="8974" max="8974" width="6.28515625" style="268" customWidth="1"/>
    <col min="8975" max="8975" width="6.42578125" style="268" customWidth="1"/>
    <col min="8976" max="8976" width="7" style="268" customWidth="1"/>
    <col min="8977" max="8977" width="0.7109375" style="268" customWidth="1"/>
    <col min="8978" max="9216" width="8.85546875" style="268"/>
    <col min="9217" max="9217" width="0.5703125" style="268" customWidth="1"/>
    <col min="9218" max="9218" width="8.28515625" style="268" customWidth="1"/>
    <col min="9219" max="9219" width="5.85546875" style="268" customWidth="1"/>
    <col min="9220" max="9220" width="10.42578125" style="268" customWidth="1"/>
    <col min="9221" max="9221" width="9.85546875" style="268" customWidth="1"/>
    <col min="9222" max="9222" width="7.5703125" style="268" customWidth="1"/>
    <col min="9223" max="9223" width="19.85546875" style="268" customWidth="1"/>
    <col min="9224" max="9224" width="20.28515625" style="268" customWidth="1"/>
    <col min="9225" max="9225" width="18.140625" style="268" customWidth="1"/>
    <col min="9226" max="9226" width="19.7109375" style="268" customWidth="1"/>
    <col min="9227" max="9227" width="19.85546875" style="268" customWidth="1"/>
    <col min="9228" max="9228" width="11.28515625" style="268" customWidth="1"/>
    <col min="9229" max="9229" width="8.42578125" style="268" customWidth="1"/>
    <col min="9230" max="9230" width="6.28515625" style="268" customWidth="1"/>
    <col min="9231" max="9231" width="6.42578125" style="268" customWidth="1"/>
    <col min="9232" max="9232" width="7" style="268" customWidth="1"/>
    <col min="9233" max="9233" width="0.7109375" style="268" customWidth="1"/>
    <col min="9234" max="9472" width="8.85546875" style="268"/>
    <col min="9473" max="9473" width="0.5703125" style="268" customWidth="1"/>
    <col min="9474" max="9474" width="8.28515625" style="268" customWidth="1"/>
    <col min="9475" max="9475" width="5.85546875" style="268" customWidth="1"/>
    <col min="9476" max="9476" width="10.42578125" style="268" customWidth="1"/>
    <col min="9477" max="9477" width="9.85546875" style="268" customWidth="1"/>
    <col min="9478" max="9478" width="7.5703125" style="268" customWidth="1"/>
    <col min="9479" max="9479" width="19.85546875" style="268" customWidth="1"/>
    <col min="9480" max="9480" width="20.28515625" style="268" customWidth="1"/>
    <col min="9481" max="9481" width="18.140625" style="268" customWidth="1"/>
    <col min="9482" max="9482" width="19.7109375" style="268" customWidth="1"/>
    <col min="9483" max="9483" width="19.85546875" style="268" customWidth="1"/>
    <col min="9484" max="9484" width="11.28515625" style="268" customWidth="1"/>
    <col min="9485" max="9485" width="8.42578125" style="268" customWidth="1"/>
    <col min="9486" max="9486" width="6.28515625" style="268" customWidth="1"/>
    <col min="9487" max="9487" width="6.42578125" style="268" customWidth="1"/>
    <col min="9488" max="9488" width="7" style="268" customWidth="1"/>
    <col min="9489" max="9489" width="0.7109375" style="268" customWidth="1"/>
    <col min="9490" max="9728" width="8.85546875" style="268"/>
    <col min="9729" max="9729" width="0.5703125" style="268" customWidth="1"/>
    <col min="9730" max="9730" width="8.28515625" style="268" customWidth="1"/>
    <col min="9731" max="9731" width="5.85546875" style="268" customWidth="1"/>
    <col min="9732" max="9732" width="10.42578125" style="268" customWidth="1"/>
    <col min="9733" max="9733" width="9.85546875" style="268" customWidth="1"/>
    <col min="9734" max="9734" width="7.5703125" style="268" customWidth="1"/>
    <col min="9735" max="9735" width="19.85546875" style="268" customWidth="1"/>
    <col min="9736" max="9736" width="20.28515625" style="268" customWidth="1"/>
    <col min="9737" max="9737" width="18.140625" style="268" customWidth="1"/>
    <col min="9738" max="9738" width="19.7109375" style="268" customWidth="1"/>
    <col min="9739" max="9739" width="19.85546875" style="268" customWidth="1"/>
    <col min="9740" max="9740" width="11.28515625" style="268" customWidth="1"/>
    <col min="9741" max="9741" width="8.42578125" style="268" customWidth="1"/>
    <col min="9742" max="9742" width="6.28515625" style="268" customWidth="1"/>
    <col min="9743" max="9743" width="6.42578125" style="268" customWidth="1"/>
    <col min="9744" max="9744" width="7" style="268" customWidth="1"/>
    <col min="9745" max="9745" width="0.7109375" style="268" customWidth="1"/>
    <col min="9746" max="9984" width="8.85546875" style="268"/>
    <col min="9985" max="9985" width="0.5703125" style="268" customWidth="1"/>
    <col min="9986" max="9986" width="8.28515625" style="268" customWidth="1"/>
    <col min="9987" max="9987" width="5.85546875" style="268" customWidth="1"/>
    <col min="9988" max="9988" width="10.42578125" style="268" customWidth="1"/>
    <col min="9989" max="9989" width="9.85546875" style="268" customWidth="1"/>
    <col min="9990" max="9990" width="7.5703125" style="268" customWidth="1"/>
    <col min="9991" max="9991" width="19.85546875" style="268" customWidth="1"/>
    <col min="9992" max="9992" width="20.28515625" style="268" customWidth="1"/>
    <col min="9993" max="9993" width="18.140625" style="268" customWidth="1"/>
    <col min="9994" max="9994" width="19.7109375" style="268" customWidth="1"/>
    <col min="9995" max="9995" width="19.85546875" style="268" customWidth="1"/>
    <col min="9996" max="9996" width="11.28515625" style="268" customWidth="1"/>
    <col min="9997" max="9997" width="8.42578125" style="268" customWidth="1"/>
    <col min="9998" max="9998" width="6.28515625" style="268" customWidth="1"/>
    <col min="9999" max="9999" width="6.42578125" style="268" customWidth="1"/>
    <col min="10000" max="10000" width="7" style="268" customWidth="1"/>
    <col min="10001" max="10001" width="0.7109375" style="268" customWidth="1"/>
    <col min="10002" max="10240" width="8.85546875" style="268"/>
    <col min="10241" max="10241" width="0.5703125" style="268" customWidth="1"/>
    <col min="10242" max="10242" width="8.28515625" style="268" customWidth="1"/>
    <col min="10243" max="10243" width="5.85546875" style="268" customWidth="1"/>
    <col min="10244" max="10244" width="10.42578125" style="268" customWidth="1"/>
    <col min="10245" max="10245" width="9.85546875" style="268" customWidth="1"/>
    <col min="10246" max="10246" width="7.5703125" style="268" customWidth="1"/>
    <col min="10247" max="10247" width="19.85546875" style="268" customWidth="1"/>
    <col min="10248" max="10248" width="20.28515625" style="268" customWidth="1"/>
    <col min="10249" max="10249" width="18.140625" style="268" customWidth="1"/>
    <col min="10250" max="10250" width="19.7109375" style="268" customWidth="1"/>
    <col min="10251" max="10251" width="19.85546875" style="268" customWidth="1"/>
    <col min="10252" max="10252" width="11.28515625" style="268" customWidth="1"/>
    <col min="10253" max="10253" width="8.42578125" style="268" customWidth="1"/>
    <col min="10254" max="10254" width="6.28515625" style="268" customWidth="1"/>
    <col min="10255" max="10255" width="6.42578125" style="268" customWidth="1"/>
    <col min="10256" max="10256" width="7" style="268" customWidth="1"/>
    <col min="10257" max="10257" width="0.7109375" style="268" customWidth="1"/>
    <col min="10258" max="10496" width="8.85546875" style="268"/>
    <col min="10497" max="10497" width="0.5703125" style="268" customWidth="1"/>
    <col min="10498" max="10498" width="8.28515625" style="268" customWidth="1"/>
    <col min="10499" max="10499" width="5.85546875" style="268" customWidth="1"/>
    <col min="10500" max="10500" width="10.42578125" style="268" customWidth="1"/>
    <col min="10501" max="10501" width="9.85546875" style="268" customWidth="1"/>
    <col min="10502" max="10502" width="7.5703125" style="268" customWidth="1"/>
    <col min="10503" max="10503" width="19.85546875" style="268" customWidth="1"/>
    <col min="10504" max="10504" width="20.28515625" style="268" customWidth="1"/>
    <col min="10505" max="10505" width="18.140625" style="268" customWidth="1"/>
    <col min="10506" max="10506" width="19.7109375" style="268" customWidth="1"/>
    <col min="10507" max="10507" width="19.85546875" style="268" customWidth="1"/>
    <col min="10508" max="10508" width="11.28515625" style="268" customWidth="1"/>
    <col min="10509" max="10509" width="8.42578125" style="268" customWidth="1"/>
    <col min="10510" max="10510" width="6.28515625" style="268" customWidth="1"/>
    <col min="10511" max="10511" width="6.42578125" style="268" customWidth="1"/>
    <col min="10512" max="10512" width="7" style="268" customWidth="1"/>
    <col min="10513" max="10513" width="0.7109375" style="268" customWidth="1"/>
    <col min="10514" max="10752" width="8.85546875" style="268"/>
    <col min="10753" max="10753" width="0.5703125" style="268" customWidth="1"/>
    <col min="10754" max="10754" width="8.28515625" style="268" customWidth="1"/>
    <col min="10755" max="10755" width="5.85546875" style="268" customWidth="1"/>
    <col min="10756" max="10756" width="10.42578125" style="268" customWidth="1"/>
    <col min="10757" max="10757" width="9.85546875" style="268" customWidth="1"/>
    <col min="10758" max="10758" width="7.5703125" style="268" customWidth="1"/>
    <col min="10759" max="10759" width="19.85546875" style="268" customWidth="1"/>
    <col min="10760" max="10760" width="20.28515625" style="268" customWidth="1"/>
    <col min="10761" max="10761" width="18.140625" style="268" customWidth="1"/>
    <col min="10762" max="10762" width="19.7109375" style="268" customWidth="1"/>
    <col min="10763" max="10763" width="19.85546875" style="268" customWidth="1"/>
    <col min="10764" max="10764" width="11.28515625" style="268" customWidth="1"/>
    <col min="10765" max="10765" width="8.42578125" style="268" customWidth="1"/>
    <col min="10766" max="10766" width="6.28515625" style="268" customWidth="1"/>
    <col min="10767" max="10767" width="6.42578125" style="268" customWidth="1"/>
    <col min="10768" max="10768" width="7" style="268" customWidth="1"/>
    <col min="10769" max="10769" width="0.7109375" style="268" customWidth="1"/>
    <col min="10770" max="11008" width="8.85546875" style="268"/>
    <col min="11009" max="11009" width="0.5703125" style="268" customWidth="1"/>
    <col min="11010" max="11010" width="8.28515625" style="268" customWidth="1"/>
    <col min="11011" max="11011" width="5.85546875" style="268" customWidth="1"/>
    <col min="11012" max="11012" width="10.42578125" style="268" customWidth="1"/>
    <col min="11013" max="11013" width="9.85546875" style="268" customWidth="1"/>
    <col min="11014" max="11014" width="7.5703125" style="268" customWidth="1"/>
    <col min="11015" max="11015" width="19.85546875" style="268" customWidth="1"/>
    <col min="11016" max="11016" width="20.28515625" style="268" customWidth="1"/>
    <col min="11017" max="11017" width="18.140625" style="268" customWidth="1"/>
    <col min="11018" max="11018" width="19.7109375" style="268" customWidth="1"/>
    <col min="11019" max="11019" width="19.85546875" style="268" customWidth="1"/>
    <col min="11020" max="11020" width="11.28515625" style="268" customWidth="1"/>
    <col min="11021" max="11021" width="8.42578125" style="268" customWidth="1"/>
    <col min="11022" max="11022" width="6.28515625" style="268" customWidth="1"/>
    <col min="11023" max="11023" width="6.42578125" style="268" customWidth="1"/>
    <col min="11024" max="11024" width="7" style="268" customWidth="1"/>
    <col min="11025" max="11025" width="0.7109375" style="268" customWidth="1"/>
    <col min="11026" max="11264" width="8.85546875" style="268"/>
    <col min="11265" max="11265" width="0.5703125" style="268" customWidth="1"/>
    <col min="11266" max="11266" width="8.28515625" style="268" customWidth="1"/>
    <col min="11267" max="11267" width="5.85546875" style="268" customWidth="1"/>
    <col min="11268" max="11268" width="10.42578125" style="268" customWidth="1"/>
    <col min="11269" max="11269" width="9.85546875" style="268" customWidth="1"/>
    <col min="11270" max="11270" width="7.5703125" style="268" customWidth="1"/>
    <col min="11271" max="11271" width="19.85546875" style="268" customWidth="1"/>
    <col min="11272" max="11272" width="20.28515625" style="268" customWidth="1"/>
    <col min="11273" max="11273" width="18.140625" style="268" customWidth="1"/>
    <col min="11274" max="11274" width="19.7109375" style="268" customWidth="1"/>
    <col min="11275" max="11275" width="19.85546875" style="268" customWidth="1"/>
    <col min="11276" max="11276" width="11.28515625" style="268" customWidth="1"/>
    <col min="11277" max="11277" width="8.42578125" style="268" customWidth="1"/>
    <col min="11278" max="11278" width="6.28515625" style="268" customWidth="1"/>
    <col min="11279" max="11279" width="6.42578125" style="268" customWidth="1"/>
    <col min="11280" max="11280" width="7" style="268" customWidth="1"/>
    <col min="11281" max="11281" width="0.7109375" style="268" customWidth="1"/>
    <col min="11282" max="11520" width="8.85546875" style="268"/>
    <col min="11521" max="11521" width="0.5703125" style="268" customWidth="1"/>
    <col min="11522" max="11522" width="8.28515625" style="268" customWidth="1"/>
    <col min="11523" max="11523" width="5.85546875" style="268" customWidth="1"/>
    <col min="11524" max="11524" width="10.42578125" style="268" customWidth="1"/>
    <col min="11525" max="11525" width="9.85546875" style="268" customWidth="1"/>
    <col min="11526" max="11526" width="7.5703125" style="268" customWidth="1"/>
    <col min="11527" max="11527" width="19.85546875" style="268" customWidth="1"/>
    <col min="11528" max="11528" width="20.28515625" style="268" customWidth="1"/>
    <col min="11529" max="11529" width="18.140625" style="268" customWidth="1"/>
    <col min="11530" max="11530" width="19.7109375" style="268" customWidth="1"/>
    <col min="11531" max="11531" width="19.85546875" style="268" customWidth="1"/>
    <col min="11532" max="11532" width="11.28515625" style="268" customWidth="1"/>
    <col min="11533" max="11533" width="8.42578125" style="268" customWidth="1"/>
    <col min="11534" max="11534" width="6.28515625" style="268" customWidth="1"/>
    <col min="11535" max="11535" width="6.42578125" style="268" customWidth="1"/>
    <col min="11536" max="11536" width="7" style="268" customWidth="1"/>
    <col min="11537" max="11537" width="0.7109375" style="268" customWidth="1"/>
    <col min="11538" max="11776" width="8.85546875" style="268"/>
    <col min="11777" max="11777" width="0.5703125" style="268" customWidth="1"/>
    <col min="11778" max="11778" width="8.28515625" style="268" customWidth="1"/>
    <col min="11779" max="11779" width="5.85546875" style="268" customWidth="1"/>
    <col min="11780" max="11780" width="10.42578125" style="268" customWidth="1"/>
    <col min="11781" max="11781" width="9.85546875" style="268" customWidth="1"/>
    <col min="11782" max="11782" width="7.5703125" style="268" customWidth="1"/>
    <col min="11783" max="11783" width="19.85546875" style="268" customWidth="1"/>
    <col min="11784" max="11784" width="20.28515625" style="268" customWidth="1"/>
    <col min="11785" max="11785" width="18.140625" style="268" customWidth="1"/>
    <col min="11786" max="11786" width="19.7109375" style="268" customWidth="1"/>
    <col min="11787" max="11787" width="19.85546875" style="268" customWidth="1"/>
    <col min="11788" max="11788" width="11.28515625" style="268" customWidth="1"/>
    <col min="11789" max="11789" width="8.42578125" style="268" customWidth="1"/>
    <col min="11790" max="11790" width="6.28515625" style="268" customWidth="1"/>
    <col min="11791" max="11791" width="6.42578125" style="268" customWidth="1"/>
    <col min="11792" max="11792" width="7" style="268" customWidth="1"/>
    <col min="11793" max="11793" width="0.7109375" style="268" customWidth="1"/>
    <col min="11794" max="12032" width="8.85546875" style="268"/>
    <col min="12033" max="12033" width="0.5703125" style="268" customWidth="1"/>
    <col min="12034" max="12034" width="8.28515625" style="268" customWidth="1"/>
    <col min="12035" max="12035" width="5.85546875" style="268" customWidth="1"/>
    <col min="12036" max="12036" width="10.42578125" style="268" customWidth="1"/>
    <col min="12037" max="12037" width="9.85546875" style="268" customWidth="1"/>
    <col min="12038" max="12038" width="7.5703125" style="268" customWidth="1"/>
    <col min="12039" max="12039" width="19.85546875" style="268" customWidth="1"/>
    <col min="12040" max="12040" width="20.28515625" style="268" customWidth="1"/>
    <col min="12041" max="12041" width="18.140625" style="268" customWidth="1"/>
    <col min="12042" max="12042" width="19.7109375" style="268" customWidth="1"/>
    <col min="12043" max="12043" width="19.85546875" style="268" customWidth="1"/>
    <col min="12044" max="12044" width="11.28515625" style="268" customWidth="1"/>
    <col min="12045" max="12045" width="8.42578125" style="268" customWidth="1"/>
    <col min="12046" max="12046" width="6.28515625" style="268" customWidth="1"/>
    <col min="12047" max="12047" width="6.42578125" style="268" customWidth="1"/>
    <col min="12048" max="12048" width="7" style="268" customWidth="1"/>
    <col min="12049" max="12049" width="0.7109375" style="268" customWidth="1"/>
    <col min="12050" max="12288" width="8.85546875" style="268"/>
    <col min="12289" max="12289" width="0.5703125" style="268" customWidth="1"/>
    <col min="12290" max="12290" width="8.28515625" style="268" customWidth="1"/>
    <col min="12291" max="12291" width="5.85546875" style="268" customWidth="1"/>
    <col min="12292" max="12292" width="10.42578125" style="268" customWidth="1"/>
    <col min="12293" max="12293" width="9.85546875" style="268" customWidth="1"/>
    <col min="12294" max="12294" width="7.5703125" style="268" customWidth="1"/>
    <col min="12295" max="12295" width="19.85546875" style="268" customWidth="1"/>
    <col min="12296" max="12296" width="20.28515625" style="268" customWidth="1"/>
    <col min="12297" max="12297" width="18.140625" style="268" customWidth="1"/>
    <col min="12298" max="12298" width="19.7109375" style="268" customWidth="1"/>
    <col min="12299" max="12299" width="19.85546875" style="268" customWidth="1"/>
    <col min="12300" max="12300" width="11.28515625" style="268" customWidth="1"/>
    <col min="12301" max="12301" width="8.42578125" style="268" customWidth="1"/>
    <col min="12302" max="12302" width="6.28515625" style="268" customWidth="1"/>
    <col min="12303" max="12303" width="6.42578125" style="268" customWidth="1"/>
    <col min="12304" max="12304" width="7" style="268" customWidth="1"/>
    <col min="12305" max="12305" width="0.7109375" style="268" customWidth="1"/>
    <col min="12306" max="12544" width="8.85546875" style="268"/>
    <col min="12545" max="12545" width="0.5703125" style="268" customWidth="1"/>
    <col min="12546" max="12546" width="8.28515625" style="268" customWidth="1"/>
    <col min="12547" max="12547" width="5.85546875" style="268" customWidth="1"/>
    <col min="12548" max="12548" width="10.42578125" style="268" customWidth="1"/>
    <col min="12549" max="12549" width="9.85546875" style="268" customWidth="1"/>
    <col min="12550" max="12550" width="7.5703125" style="268" customWidth="1"/>
    <col min="12551" max="12551" width="19.85546875" style="268" customWidth="1"/>
    <col min="12552" max="12552" width="20.28515625" style="268" customWidth="1"/>
    <col min="12553" max="12553" width="18.140625" style="268" customWidth="1"/>
    <col min="12554" max="12554" width="19.7109375" style="268" customWidth="1"/>
    <col min="12555" max="12555" width="19.85546875" style="268" customWidth="1"/>
    <col min="12556" max="12556" width="11.28515625" style="268" customWidth="1"/>
    <col min="12557" max="12557" width="8.42578125" style="268" customWidth="1"/>
    <col min="12558" max="12558" width="6.28515625" style="268" customWidth="1"/>
    <col min="12559" max="12559" width="6.42578125" style="268" customWidth="1"/>
    <col min="12560" max="12560" width="7" style="268" customWidth="1"/>
    <col min="12561" max="12561" width="0.7109375" style="268" customWidth="1"/>
    <col min="12562" max="12800" width="8.85546875" style="268"/>
    <col min="12801" max="12801" width="0.5703125" style="268" customWidth="1"/>
    <col min="12802" max="12802" width="8.28515625" style="268" customWidth="1"/>
    <col min="12803" max="12803" width="5.85546875" style="268" customWidth="1"/>
    <col min="12804" max="12804" width="10.42578125" style="268" customWidth="1"/>
    <col min="12805" max="12805" width="9.85546875" style="268" customWidth="1"/>
    <col min="12806" max="12806" width="7.5703125" style="268" customWidth="1"/>
    <col min="12807" max="12807" width="19.85546875" style="268" customWidth="1"/>
    <col min="12808" max="12808" width="20.28515625" style="268" customWidth="1"/>
    <col min="12809" max="12809" width="18.140625" style="268" customWidth="1"/>
    <col min="12810" max="12810" width="19.7109375" style="268" customWidth="1"/>
    <col min="12811" max="12811" width="19.85546875" style="268" customWidth="1"/>
    <col min="12812" max="12812" width="11.28515625" style="268" customWidth="1"/>
    <col min="12813" max="12813" width="8.42578125" style="268" customWidth="1"/>
    <col min="12814" max="12814" width="6.28515625" style="268" customWidth="1"/>
    <col min="12815" max="12815" width="6.42578125" style="268" customWidth="1"/>
    <col min="12816" max="12816" width="7" style="268" customWidth="1"/>
    <col min="12817" max="12817" width="0.7109375" style="268" customWidth="1"/>
    <col min="12818" max="13056" width="8.85546875" style="268"/>
    <col min="13057" max="13057" width="0.5703125" style="268" customWidth="1"/>
    <col min="13058" max="13058" width="8.28515625" style="268" customWidth="1"/>
    <col min="13059" max="13059" width="5.85546875" style="268" customWidth="1"/>
    <col min="13060" max="13060" width="10.42578125" style="268" customWidth="1"/>
    <col min="13061" max="13061" width="9.85546875" style="268" customWidth="1"/>
    <col min="13062" max="13062" width="7.5703125" style="268" customWidth="1"/>
    <col min="13063" max="13063" width="19.85546875" style="268" customWidth="1"/>
    <col min="13064" max="13064" width="20.28515625" style="268" customWidth="1"/>
    <col min="13065" max="13065" width="18.140625" style="268" customWidth="1"/>
    <col min="13066" max="13066" width="19.7109375" style="268" customWidth="1"/>
    <col min="13067" max="13067" width="19.85546875" style="268" customWidth="1"/>
    <col min="13068" max="13068" width="11.28515625" style="268" customWidth="1"/>
    <col min="13069" max="13069" width="8.42578125" style="268" customWidth="1"/>
    <col min="13070" max="13070" width="6.28515625" style="268" customWidth="1"/>
    <col min="13071" max="13071" width="6.42578125" style="268" customWidth="1"/>
    <col min="13072" max="13072" width="7" style="268" customWidth="1"/>
    <col min="13073" max="13073" width="0.7109375" style="268" customWidth="1"/>
    <col min="13074" max="13312" width="8.85546875" style="268"/>
    <col min="13313" max="13313" width="0.5703125" style="268" customWidth="1"/>
    <col min="13314" max="13314" width="8.28515625" style="268" customWidth="1"/>
    <col min="13315" max="13315" width="5.85546875" style="268" customWidth="1"/>
    <col min="13316" max="13316" width="10.42578125" style="268" customWidth="1"/>
    <col min="13317" max="13317" width="9.85546875" style="268" customWidth="1"/>
    <col min="13318" max="13318" width="7.5703125" style="268" customWidth="1"/>
    <col min="13319" max="13319" width="19.85546875" style="268" customWidth="1"/>
    <col min="13320" max="13320" width="20.28515625" style="268" customWidth="1"/>
    <col min="13321" max="13321" width="18.140625" style="268" customWidth="1"/>
    <col min="13322" max="13322" width="19.7109375" style="268" customWidth="1"/>
    <col min="13323" max="13323" width="19.85546875" style="268" customWidth="1"/>
    <col min="13324" max="13324" width="11.28515625" style="268" customWidth="1"/>
    <col min="13325" max="13325" width="8.42578125" style="268" customWidth="1"/>
    <col min="13326" max="13326" width="6.28515625" style="268" customWidth="1"/>
    <col min="13327" max="13327" width="6.42578125" style="268" customWidth="1"/>
    <col min="13328" max="13328" width="7" style="268" customWidth="1"/>
    <col min="13329" max="13329" width="0.7109375" style="268" customWidth="1"/>
    <col min="13330" max="13568" width="8.85546875" style="268"/>
    <col min="13569" max="13569" width="0.5703125" style="268" customWidth="1"/>
    <col min="13570" max="13570" width="8.28515625" style="268" customWidth="1"/>
    <col min="13571" max="13571" width="5.85546875" style="268" customWidth="1"/>
    <col min="13572" max="13572" width="10.42578125" style="268" customWidth="1"/>
    <col min="13573" max="13573" width="9.85546875" style="268" customWidth="1"/>
    <col min="13574" max="13574" width="7.5703125" style="268" customWidth="1"/>
    <col min="13575" max="13575" width="19.85546875" style="268" customWidth="1"/>
    <col min="13576" max="13576" width="20.28515625" style="268" customWidth="1"/>
    <col min="13577" max="13577" width="18.140625" style="268" customWidth="1"/>
    <col min="13578" max="13578" width="19.7109375" style="268" customWidth="1"/>
    <col min="13579" max="13579" width="19.85546875" style="268" customWidth="1"/>
    <col min="13580" max="13580" width="11.28515625" style="268" customWidth="1"/>
    <col min="13581" max="13581" width="8.42578125" style="268" customWidth="1"/>
    <col min="13582" max="13582" width="6.28515625" style="268" customWidth="1"/>
    <col min="13583" max="13583" width="6.42578125" style="268" customWidth="1"/>
    <col min="13584" max="13584" width="7" style="268" customWidth="1"/>
    <col min="13585" max="13585" width="0.7109375" style="268" customWidth="1"/>
    <col min="13586" max="13824" width="8.85546875" style="268"/>
    <col min="13825" max="13825" width="0.5703125" style="268" customWidth="1"/>
    <col min="13826" max="13826" width="8.28515625" style="268" customWidth="1"/>
    <col min="13827" max="13827" width="5.85546875" style="268" customWidth="1"/>
    <col min="13828" max="13828" width="10.42578125" style="268" customWidth="1"/>
    <col min="13829" max="13829" width="9.85546875" style="268" customWidth="1"/>
    <col min="13830" max="13830" width="7.5703125" style="268" customWidth="1"/>
    <col min="13831" max="13831" width="19.85546875" style="268" customWidth="1"/>
    <col min="13832" max="13832" width="20.28515625" style="268" customWidth="1"/>
    <col min="13833" max="13833" width="18.140625" style="268" customWidth="1"/>
    <col min="13834" max="13834" width="19.7109375" style="268" customWidth="1"/>
    <col min="13835" max="13835" width="19.85546875" style="268" customWidth="1"/>
    <col min="13836" max="13836" width="11.28515625" style="268" customWidth="1"/>
    <col min="13837" max="13837" width="8.42578125" style="268" customWidth="1"/>
    <col min="13838" max="13838" width="6.28515625" style="268" customWidth="1"/>
    <col min="13839" max="13839" width="6.42578125" style="268" customWidth="1"/>
    <col min="13840" max="13840" width="7" style="268" customWidth="1"/>
    <col min="13841" max="13841" width="0.7109375" style="268" customWidth="1"/>
    <col min="13842" max="14080" width="8.85546875" style="268"/>
    <col min="14081" max="14081" width="0.5703125" style="268" customWidth="1"/>
    <col min="14082" max="14082" width="8.28515625" style="268" customWidth="1"/>
    <col min="14083" max="14083" width="5.85546875" style="268" customWidth="1"/>
    <col min="14084" max="14084" width="10.42578125" style="268" customWidth="1"/>
    <col min="14085" max="14085" width="9.85546875" style="268" customWidth="1"/>
    <col min="14086" max="14086" width="7.5703125" style="268" customWidth="1"/>
    <col min="14087" max="14087" width="19.85546875" style="268" customWidth="1"/>
    <col min="14088" max="14088" width="20.28515625" style="268" customWidth="1"/>
    <col min="14089" max="14089" width="18.140625" style="268" customWidth="1"/>
    <col min="14090" max="14090" width="19.7109375" style="268" customWidth="1"/>
    <col min="14091" max="14091" width="19.85546875" style="268" customWidth="1"/>
    <col min="14092" max="14092" width="11.28515625" style="268" customWidth="1"/>
    <col min="14093" max="14093" width="8.42578125" style="268" customWidth="1"/>
    <col min="14094" max="14094" width="6.28515625" style="268" customWidth="1"/>
    <col min="14095" max="14095" width="6.42578125" style="268" customWidth="1"/>
    <col min="14096" max="14096" width="7" style="268" customWidth="1"/>
    <col min="14097" max="14097" width="0.7109375" style="268" customWidth="1"/>
    <col min="14098" max="14336" width="8.85546875" style="268"/>
    <col min="14337" max="14337" width="0.5703125" style="268" customWidth="1"/>
    <col min="14338" max="14338" width="8.28515625" style="268" customWidth="1"/>
    <col min="14339" max="14339" width="5.85546875" style="268" customWidth="1"/>
    <col min="14340" max="14340" width="10.42578125" style="268" customWidth="1"/>
    <col min="14341" max="14341" width="9.85546875" style="268" customWidth="1"/>
    <col min="14342" max="14342" width="7.5703125" style="268" customWidth="1"/>
    <col min="14343" max="14343" width="19.85546875" style="268" customWidth="1"/>
    <col min="14344" max="14344" width="20.28515625" style="268" customWidth="1"/>
    <col min="14345" max="14345" width="18.140625" style="268" customWidth="1"/>
    <col min="14346" max="14346" width="19.7109375" style="268" customWidth="1"/>
    <col min="14347" max="14347" width="19.85546875" style="268" customWidth="1"/>
    <col min="14348" max="14348" width="11.28515625" style="268" customWidth="1"/>
    <col min="14349" max="14349" width="8.42578125" style="268" customWidth="1"/>
    <col min="14350" max="14350" width="6.28515625" style="268" customWidth="1"/>
    <col min="14351" max="14351" width="6.42578125" style="268" customWidth="1"/>
    <col min="14352" max="14352" width="7" style="268" customWidth="1"/>
    <col min="14353" max="14353" width="0.7109375" style="268" customWidth="1"/>
    <col min="14354" max="14592" width="8.85546875" style="268"/>
    <col min="14593" max="14593" width="0.5703125" style="268" customWidth="1"/>
    <col min="14594" max="14594" width="8.28515625" style="268" customWidth="1"/>
    <col min="14595" max="14595" width="5.85546875" style="268" customWidth="1"/>
    <col min="14596" max="14596" width="10.42578125" style="268" customWidth="1"/>
    <col min="14597" max="14597" width="9.85546875" style="268" customWidth="1"/>
    <col min="14598" max="14598" width="7.5703125" style="268" customWidth="1"/>
    <col min="14599" max="14599" width="19.85546875" style="268" customWidth="1"/>
    <col min="14600" max="14600" width="20.28515625" style="268" customWidth="1"/>
    <col min="14601" max="14601" width="18.140625" style="268" customWidth="1"/>
    <col min="14602" max="14602" width="19.7109375" style="268" customWidth="1"/>
    <col min="14603" max="14603" width="19.85546875" style="268" customWidth="1"/>
    <col min="14604" max="14604" width="11.28515625" style="268" customWidth="1"/>
    <col min="14605" max="14605" width="8.42578125" style="268" customWidth="1"/>
    <col min="14606" max="14606" width="6.28515625" style="268" customWidth="1"/>
    <col min="14607" max="14607" width="6.42578125" style="268" customWidth="1"/>
    <col min="14608" max="14608" width="7" style="268" customWidth="1"/>
    <col min="14609" max="14609" width="0.7109375" style="268" customWidth="1"/>
    <col min="14610" max="14848" width="8.85546875" style="268"/>
    <col min="14849" max="14849" width="0.5703125" style="268" customWidth="1"/>
    <col min="14850" max="14850" width="8.28515625" style="268" customWidth="1"/>
    <col min="14851" max="14851" width="5.85546875" style="268" customWidth="1"/>
    <col min="14852" max="14852" width="10.42578125" style="268" customWidth="1"/>
    <col min="14853" max="14853" width="9.85546875" style="268" customWidth="1"/>
    <col min="14854" max="14854" width="7.5703125" style="268" customWidth="1"/>
    <col min="14855" max="14855" width="19.85546875" style="268" customWidth="1"/>
    <col min="14856" max="14856" width="20.28515625" style="268" customWidth="1"/>
    <col min="14857" max="14857" width="18.140625" style="268" customWidth="1"/>
    <col min="14858" max="14858" width="19.7109375" style="268" customWidth="1"/>
    <col min="14859" max="14859" width="19.85546875" style="268" customWidth="1"/>
    <col min="14860" max="14860" width="11.28515625" style="268" customWidth="1"/>
    <col min="14861" max="14861" width="8.42578125" style="268" customWidth="1"/>
    <col min="14862" max="14862" width="6.28515625" style="268" customWidth="1"/>
    <col min="14863" max="14863" width="6.42578125" style="268" customWidth="1"/>
    <col min="14864" max="14864" width="7" style="268" customWidth="1"/>
    <col min="14865" max="14865" width="0.7109375" style="268" customWidth="1"/>
    <col min="14866" max="15104" width="8.85546875" style="268"/>
    <col min="15105" max="15105" width="0.5703125" style="268" customWidth="1"/>
    <col min="15106" max="15106" width="8.28515625" style="268" customWidth="1"/>
    <col min="15107" max="15107" width="5.85546875" style="268" customWidth="1"/>
    <col min="15108" max="15108" width="10.42578125" style="268" customWidth="1"/>
    <col min="15109" max="15109" width="9.85546875" style="268" customWidth="1"/>
    <col min="15110" max="15110" width="7.5703125" style="268" customWidth="1"/>
    <col min="15111" max="15111" width="19.85546875" style="268" customWidth="1"/>
    <col min="15112" max="15112" width="20.28515625" style="268" customWidth="1"/>
    <col min="15113" max="15113" width="18.140625" style="268" customWidth="1"/>
    <col min="15114" max="15114" width="19.7109375" style="268" customWidth="1"/>
    <col min="15115" max="15115" width="19.85546875" style="268" customWidth="1"/>
    <col min="15116" max="15116" width="11.28515625" style="268" customWidth="1"/>
    <col min="15117" max="15117" width="8.42578125" style="268" customWidth="1"/>
    <col min="15118" max="15118" width="6.28515625" style="268" customWidth="1"/>
    <col min="15119" max="15119" width="6.42578125" style="268" customWidth="1"/>
    <col min="15120" max="15120" width="7" style="268" customWidth="1"/>
    <col min="15121" max="15121" width="0.7109375" style="268" customWidth="1"/>
    <col min="15122" max="15360" width="8.85546875" style="268"/>
    <col min="15361" max="15361" width="0.5703125" style="268" customWidth="1"/>
    <col min="15362" max="15362" width="8.28515625" style="268" customWidth="1"/>
    <col min="15363" max="15363" width="5.85546875" style="268" customWidth="1"/>
    <col min="15364" max="15364" width="10.42578125" style="268" customWidth="1"/>
    <col min="15365" max="15365" width="9.85546875" style="268" customWidth="1"/>
    <col min="15366" max="15366" width="7.5703125" style="268" customWidth="1"/>
    <col min="15367" max="15367" width="19.85546875" style="268" customWidth="1"/>
    <col min="15368" max="15368" width="20.28515625" style="268" customWidth="1"/>
    <col min="15369" max="15369" width="18.140625" style="268" customWidth="1"/>
    <col min="15370" max="15370" width="19.7109375" style="268" customWidth="1"/>
    <col min="15371" max="15371" width="19.85546875" style="268" customWidth="1"/>
    <col min="15372" max="15372" width="11.28515625" style="268" customWidth="1"/>
    <col min="15373" max="15373" width="8.42578125" style="268" customWidth="1"/>
    <col min="15374" max="15374" width="6.28515625" style="268" customWidth="1"/>
    <col min="15375" max="15375" width="6.42578125" style="268" customWidth="1"/>
    <col min="15376" max="15376" width="7" style="268" customWidth="1"/>
    <col min="15377" max="15377" width="0.7109375" style="268" customWidth="1"/>
    <col min="15378" max="15616" width="8.85546875" style="268"/>
    <col min="15617" max="15617" width="0.5703125" style="268" customWidth="1"/>
    <col min="15618" max="15618" width="8.28515625" style="268" customWidth="1"/>
    <col min="15619" max="15619" width="5.85546875" style="268" customWidth="1"/>
    <col min="15620" max="15620" width="10.42578125" style="268" customWidth="1"/>
    <col min="15621" max="15621" width="9.85546875" style="268" customWidth="1"/>
    <col min="15622" max="15622" width="7.5703125" style="268" customWidth="1"/>
    <col min="15623" max="15623" width="19.85546875" style="268" customWidth="1"/>
    <col min="15624" max="15624" width="20.28515625" style="268" customWidth="1"/>
    <col min="15625" max="15625" width="18.140625" style="268" customWidth="1"/>
    <col min="15626" max="15626" width="19.7109375" style="268" customWidth="1"/>
    <col min="15627" max="15627" width="19.85546875" style="268" customWidth="1"/>
    <col min="15628" max="15628" width="11.28515625" style="268" customWidth="1"/>
    <col min="15629" max="15629" width="8.42578125" style="268" customWidth="1"/>
    <col min="15630" max="15630" width="6.28515625" style="268" customWidth="1"/>
    <col min="15631" max="15631" width="6.42578125" style="268" customWidth="1"/>
    <col min="15632" max="15632" width="7" style="268" customWidth="1"/>
    <col min="15633" max="15633" width="0.7109375" style="268" customWidth="1"/>
    <col min="15634" max="15872" width="8.85546875" style="268"/>
    <col min="15873" max="15873" width="0.5703125" style="268" customWidth="1"/>
    <col min="15874" max="15874" width="8.28515625" style="268" customWidth="1"/>
    <col min="15875" max="15875" width="5.85546875" style="268" customWidth="1"/>
    <col min="15876" max="15876" width="10.42578125" style="268" customWidth="1"/>
    <col min="15877" max="15877" width="9.85546875" style="268" customWidth="1"/>
    <col min="15878" max="15878" width="7.5703125" style="268" customWidth="1"/>
    <col min="15879" max="15879" width="19.85546875" style="268" customWidth="1"/>
    <col min="15880" max="15880" width="20.28515625" style="268" customWidth="1"/>
    <col min="15881" max="15881" width="18.140625" style="268" customWidth="1"/>
    <col min="15882" max="15882" width="19.7109375" style="268" customWidth="1"/>
    <col min="15883" max="15883" width="19.85546875" style="268" customWidth="1"/>
    <col min="15884" max="15884" width="11.28515625" style="268" customWidth="1"/>
    <col min="15885" max="15885" width="8.42578125" style="268" customWidth="1"/>
    <col min="15886" max="15886" width="6.28515625" style="268" customWidth="1"/>
    <col min="15887" max="15887" width="6.42578125" style="268" customWidth="1"/>
    <col min="15888" max="15888" width="7" style="268" customWidth="1"/>
    <col min="15889" max="15889" width="0.7109375" style="268" customWidth="1"/>
    <col min="15890" max="16128" width="8.85546875" style="268"/>
    <col min="16129" max="16129" width="0.5703125" style="268" customWidth="1"/>
    <col min="16130" max="16130" width="8.28515625" style="268" customWidth="1"/>
    <col min="16131" max="16131" width="5.85546875" style="268" customWidth="1"/>
    <col min="16132" max="16132" width="10.42578125" style="268" customWidth="1"/>
    <col min="16133" max="16133" width="9.85546875" style="268" customWidth="1"/>
    <col min="16134" max="16134" width="7.5703125" style="268" customWidth="1"/>
    <col min="16135" max="16135" width="19.85546875" style="268" customWidth="1"/>
    <col min="16136" max="16136" width="20.28515625" style="268" customWidth="1"/>
    <col min="16137" max="16137" width="18.140625" style="268" customWidth="1"/>
    <col min="16138" max="16138" width="19.7109375" style="268" customWidth="1"/>
    <col min="16139" max="16139" width="19.85546875" style="268" customWidth="1"/>
    <col min="16140" max="16140" width="11.28515625" style="268" customWidth="1"/>
    <col min="16141" max="16141" width="8.42578125" style="268" customWidth="1"/>
    <col min="16142" max="16142" width="6.28515625" style="268" customWidth="1"/>
    <col min="16143" max="16143" width="6.42578125" style="268" customWidth="1"/>
    <col min="16144" max="16144" width="7" style="268" customWidth="1"/>
    <col min="16145" max="16145" width="0.7109375" style="268" customWidth="1"/>
    <col min="16146" max="16384" width="8.85546875" style="268"/>
  </cols>
  <sheetData>
    <row r="1" spans="2:16" ht="1.1499999999999999" customHeight="1" x14ac:dyDescent="0.2"/>
    <row r="2" spans="2:16" ht="21.6" customHeight="1" x14ac:dyDescent="0.2"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</row>
    <row r="3" spans="2:16" ht="56.65" customHeight="1" x14ac:dyDescent="0.2">
      <c r="B3" s="272"/>
      <c r="C3" s="273"/>
      <c r="D3" s="274"/>
      <c r="E3" s="273"/>
      <c r="F3" s="275" t="s">
        <v>310</v>
      </c>
      <c r="G3" s="275"/>
      <c r="H3" s="275"/>
      <c r="I3" s="275"/>
      <c r="J3" s="275"/>
      <c r="K3" s="275"/>
      <c r="L3" s="275"/>
      <c r="M3" s="275"/>
      <c r="N3" s="273"/>
      <c r="O3" s="273"/>
      <c r="P3" s="276"/>
    </row>
    <row r="4" spans="2:16" ht="13.15" customHeight="1" x14ac:dyDescent="0.2">
      <c r="B4" s="272"/>
      <c r="C4" s="273"/>
      <c r="D4" s="274"/>
      <c r="E4" s="273"/>
      <c r="F4" s="275"/>
      <c r="G4" s="275"/>
      <c r="H4" s="275"/>
      <c r="I4" s="275"/>
      <c r="J4" s="275"/>
      <c r="K4" s="275"/>
      <c r="L4" s="275"/>
      <c r="M4" s="275"/>
      <c r="N4" s="273"/>
      <c r="O4" s="273"/>
      <c r="P4" s="276"/>
    </row>
    <row r="5" spans="2:16" ht="18.600000000000001" customHeight="1" x14ac:dyDescent="0.2">
      <c r="B5" s="272"/>
      <c r="C5" s="273"/>
      <c r="D5" s="273"/>
      <c r="E5" s="273"/>
      <c r="F5" s="275"/>
      <c r="G5" s="275"/>
      <c r="H5" s="275"/>
      <c r="I5" s="275"/>
      <c r="J5" s="275"/>
      <c r="K5" s="275"/>
      <c r="L5" s="275"/>
      <c r="M5" s="275"/>
      <c r="N5" s="273"/>
      <c r="O5" s="273"/>
      <c r="P5" s="276"/>
    </row>
    <row r="6" spans="2:16" ht="12.6" customHeight="1" x14ac:dyDescent="0.2"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</row>
    <row r="7" spans="2:16" ht="12.6" customHeight="1" x14ac:dyDescent="0.2"/>
    <row r="8" spans="2:16" ht="22.9" customHeight="1" x14ac:dyDescent="0.2">
      <c r="B8" s="447" t="s">
        <v>23</v>
      </c>
      <c r="C8" s="448"/>
      <c r="D8" s="448"/>
      <c r="E8" s="448"/>
      <c r="F8" s="448"/>
      <c r="G8" s="449"/>
      <c r="H8" s="450" t="s">
        <v>311</v>
      </c>
      <c r="I8" s="451"/>
      <c r="J8" s="451"/>
      <c r="K8" s="451"/>
      <c r="L8" s="451"/>
      <c r="M8" s="452"/>
      <c r="N8" s="447" t="s">
        <v>312</v>
      </c>
      <c r="O8" s="448"/>
      <c r="P8" s="449"/>
    </row>
    <row r="9" spans="2:16" ht="36" customHeight="1" x14ac:dyDescent="0.2">
      <c r="B9" s="453"/>
      <c r="C9" s="454"/>
      <c r="D9" s="454"/>
      <c r="E9" s="454"/>
      <c r="F9" s="454"/>
      <c r="G9" s="455"/>
      <c r="H9" s="456" t="s">
        <v>24</v>
      </c>
      <c r="I9" s="456" t="s">
        <v>313</v>
      </c>
      <c r="J9" s="456" t="s">
        <v>239</v>
      </c>
      <c r="K9" s="456" t="s">
        <v>6</v>
      </c>
      <c r="L9" s="457" t="s">
        <v>25</v>
      </c>
      <c r="M9" s="458"/>
      <c r="N9" s="453"/>
      <c r="O9" s="454"/>
      <c r="P9" s="455"/>
    </row>
    <row r="10" spans="2:16" ht="21" customHeight="1" x14ac:dyDescent="0.2">
      <c r="B10" s="280" t="s">
        <v>314</v>
      </c>
      <c r="C10" s="281"/>
      <c r="D10" s="281"/>
      <c r="E10" s="281"/>
      <c r="F10" s="281"/>
      <c r="G10" s="281"/>
      <c r="H10" s="282">
        <v>9721694326</v>
      </c>
      <c r="I10" s="282">
        <v>765149738.58000004</v>
      </c>
      <c r="J10" s="282">
        <v>10486844064.58</v>
      </c>
      <c r="K10" s="282">
        <v>6730648698.8299999</v>
      </c>
      <c r="L10" s="283">
        <v>6640153433.6999998</v>
      </c>
      <c r="M10" s="281"/>
      <c r="N10" s="284">
        <v>3756195365.75</v>
      </c>
      <c r="O10" s="281"/>
      <c r="P10" s="285"/>
    </row>
    <row r="11" spans="2:16" ht="23.45" customHeight="1" x14ac:dyDescent="0.2">
      <c r="B11" s="286" t="s">
        <v>315</v>
      </c>
      <c r="C11" s="281"/>
      <c r="D11" s="281"/>
      <c r="E11" s="281"/>
      <c r="F11" s="281"/>
      <c r="G11" s="281"/>
      <c r="H11" s="287">
        <v>2145616878</v>
      </c>
      <c r="I11" s="287">
        <v>6887352.1100000003</v>
      </c>
      <c r="J11" s="287">
        <v>2152504230.1100001</v>
      </c>
      <c r="K11" s="287">
        <v>1365521067.51</v>
      </c>
      <c r="L11" s="288">
        <v>1364617050.0899999</v>
      </c>
      <c r="M11" s="281"/>
      <c r="N11" s="289">
        <v>786983162.60000002</v>
      </c>
      <c r="O11" s="281"/>
      <c r="P11" s="285"/>
    </row>
    <row r="12" spans="2:16" ht="17.45" customHeight="1" x14ac:dyDescent="0.2">
      <c r="B12" s="290" t="s">
        <v>316</v>
      </c>
      <c r="C12" s="291"/>
      <c r="D12" s="291"/>
      <c r="E12" s="291"/>
      <c r="F12" s="291"/>
      <c r="G12" s="291"/>
      <c r="H12" s="287">
        <v>1095324789</v>
      </c>
      <c r="I12" s="287">
        <v>-25119589.210000001</v>
      </c>
      <c r="J12" s="287">
        <v>1070205199.79</v>
      </c>
      <c r="K12" s="287">
        <v>795261245.62</v>
      </c>
      <c r="L12" s="288">
        <v>795261245.62</v>
      </c>
      <c r="M12" s="281"/>
      <c r="N12" s="289">
        <v>274943954.17000002</v>
      </c>
      <c r="O12" s="281"/>
      <c r="P12" s="285"/>
    </row>
    <row r="13" spans="2:16" ht="16.899999999999999" customHeight="1" x14ac:dyDescent="0.2">
      <c r="B13" s="290" t="s">
        <v>317</v>
      </c>
      <c r="C13" s="291"/>
      <c r="D13" s="291"/>
      <c r="E13" s="291"/>
      <c r="F13" s="291"/>
      <c r="G13" s="291"/>
      <c r="H13" s="287">
        <v>65655841</v>
      </c>
      <c r="I13" s="287">
        <v>4275491.5599999996</v>
      </c>
      <c r="J13" s="287">
        <v>69931332.560000002</v>
      </c>
      <c r="K13" s="287">
        <v>38890553.490000002</v>
      </c>
      <c r="L13" s="288">
        <v>38214875.189999998</v>
      </c>
      <c r="M13" s="281"/>
      <c r="N13" s="289">
        <v>31040779.07</v>
      </c>
      <c r="O13" s="281"/>
      <c r="P13" s="285"/>
    </row>
    <row r="14" spans="2:16" ht="19.899999999999999" customHeight="1" x14ac:dyDescent="0.2">
      <c r="B14" s="290" t="s">
        <v>318</v>
      </c>
      <c r="C14" s="291"/>
      <c r="D14" s="291"/>
      <c r="E14" s="291"/>
      <c r="F14" s="291"/>
      <c r="G14" s="291"/>
      <c r="H14" s="287">
        <v>501041934</v>
      </c>
      <c r="I14" s="287">
        <v>22257844.390000001</v>
      </c>
      <c r="J14" s="287">
        <v>523299778.38999999</v>
      </c>
      <c r="K14" s="287">
        <v>207376105.50999999</v>
      </c>
      <c r="L14" s="288">
        <v>207336513.50999999</v>
      </c>
      <c r="M14" s="281"/>
      <c r="N14" s="289">
        <v>315923672.88</v>
      </c>
      <c r="O14" s="281"/>
      <c r="P14" s="285"/>
    </row>
    <row r="15" spans="2:16" ht="18" customHeight="1" x14ac:dyDescent="0.2">
      <c r="B15" s="290" t="s">
        <v>319</v>
      </c>
      <c r="C15" s="291"/>
      <c r="D15" s="291"/>
      <c r="E15" s="291"/>
      <c r="F15" s="291"/>
      <c r="G15" s="291"/>
      <c r="H15" s="287">
        <v>462155510</v>
      </c>
      <c r="I15" s="287">
        <v>1570934.02</v>
      </c>
      <c r="J15" s="287">
        <v>463726444.01999998</v>
      </c>
      <c r="K15" s="287">
        <v>317968430.13999999</v>
      </c>
      <c r="L15" s="288">
        <v>317779683.01999998</v>
      </c>
      <c r="M15" s="281"/>
      <c r="N15" s="289">
        <v>145758013.88</v>
      </c>
      <c r="O15" s="281"/>
      <c r="P15" s="285"/>
    </row>
    <row r="16" spans="2:16" ht="18.600000000000001" customHeight="1" x14ac:dyDescent="0.2">
      <c r="B16" s="290" t="s">
        <v>320</v>
      </c>
      <c r="C16" s="291"/>
      <c r="D16" s="291"/>
      <c r="E16" s="291"/>
      <c r="F16" s="291"/>
      <c r="G16" s="291"/>
      <c r="H16" s="287">
        <v>0</v>
      </c>
      <c r="I16" s="287">
        <v>6024732.75</v>
      </c>
      <c r="J16" s="287">
        <v>6024732.75</v>
      </c>
      <c r="K16" s="287">
        <v>6024732.75</v>
      </c>
      <c r="L16" s="288">
        <v>6024732.75</v>
      </c>
      <c r="M16" s="281"/>
      <c r="N16" s="289">
        <v>0</v>
      </c>
      <c r="O16" s="281"/>
      <c r="P16" s="285"/>
    </row>
    <row r="17" spans="2:16" ht="16.149999999999999" customHeight="1" x14ac:dyDescent="0.2">
      <c r="B17" s="290" t="s">
        <v>321</v>
      </c>
      <c r="C17" s="291"/>
      <c r="D17" s="291"/>
      <c r="E17" s="291"/>
      <c r="F17" s="291"/>
      <c r="G17" s="291"/>
      <c r="H17" s="287">
        <v>21438804</v>
      </c>
      <c r="I17" s="287">
        <v>-2122061.4</v>
      </c>
      <c r="J17" s="287">
        <v>19316742.600000001</v>
      </c>
      <c r="K17" s="287">
        <v>0</v>
      </c>
      <c r="L17" s="288">
        <v>0</v>
      </c>
      <c r="M17" s="281"/>
      <c r="N17" s="289">
        <v>19316742.600000001</v>
      </c>
      <c r="O17" s="281"/>
      <c r="P17" s="285"/>
    </row>
    <row r="18" spans="2:16" ht="19.149999999999999" customHeight="1" x14ac:dyDescent="0.2">
      <c r="B18" s="290" t="s">
        <v>322</v>
      </c>
      <c r="C18" s="291"/>
      <c r="D18" s="291"/>
      <c r="E18" s="291"/>
      <c r="F18" s="291"/>
      <c r="G18" s="291"/>
      <c r="H18" s="287">
        <v>0</v>
      </c>
      <c r="I18" s="287">
        <v>0</v>
      </c>
      <c r="J18" s="287">
        <v>0</v>
      </c>
      <c r="K18" s="287">
        <v>0</v>
      </c>
      <c r="L18" s="288">
        <v>0</v>
      </c>
      <c r="M18" s="281"/>
      <c r="N18" s="289">
        <v>0</v>
      </c>
      <c r="O18" s="281"/>
      <c r="P18" s="285"/>
    </row>
    <row r="19" spans="2:16" ht="17.45" customHeight="1" x14ac:dyDescent="0.2">
      <c r="B19" s="292"/>
      <c r="C19" s="281"/>
      <c r="D19" s="281"/>
      <c r="E19" s="281"/>
      <c r="F19" s="281"/>
      <c r="G19" s="281"/>
      <c r="H19" s="293"/>
      <c r="I19" s="293"/>
      <c r="J19" s="293"/>
      <c r="K19" s="293"/>
      <c r="L19" s="294"/>
      <c r="M19" s="281"/>
      <c r="N19" s="295"/>
      <c r="O19" s="281"/>
      <c r="P19" s="285"/>
    </row>
    <row r="20" spans="2:16" ht="21" customHeight="1" x14ac:dyDescent="0.2">
      <c r="B20" s="286" t="s">
        <v>323</v>
      </c>
      <c r="C20" s="281"/>
      <c r="D20" s="281"/>
      <c r="E20" s="281"/>
      <c r="F20" s="281"/>
      <c r="G20" s="281"/>
      <c r="H20" s="287">
        <v>368577334</v>
      </c>
      <c r="I20" s="287">
        <v>99627228.870000005</v>
      </c>
      <c r="J20" s="287">
        <v>468204562.87</v>
      </c>
      <c r="K20" s="287">
        <v>330040371.12</v>
      </c>
      <c r="L20" s="288">
        <v>314904654.75</v>
      </c>
      <c r="M20" s="281"/>
      <c r="N20" s="289">
        <v>138164191.75</v>
      </c>
      <c r="O20" s="281"/>
      <c r="P20" s="285"/>
    </row>
    <row r="21" spans="2:16" ht="29.45" customHeight="1" x14ac:dyDescent="0.2">
      <c r="B21" s="290" t="s">
        <v>324</v>
      </c>
      <c r="C21" s="291"/>
      <c r="D21" s="291"/>
      <c r="E21" s="291"/>
      <c r="F21" s="291"/>
      <c r="G21" s="291"/>
      <c r="H21" s="287">
        <v>86795113</v>
      </c>
      <c r="I21" s="287">
        <v>42037095.609999999</v>
      </c>
      <c r="J21" s="287">
        <v>128832208.61</v>
      </c>
      <c r="K21" s="287">
        <v>87428828.329999998</v>
      </c>
      <c r="L21" s="288">
        <v>83103828.900000006</v>
      </c>
      <c r="M21" s="281"/>
      <c r="N21" s="289">
        <v>41403380.280000001</v>
      </c>
      <c r="O21" s="281"/>
      <c r="P21" s="285"/>
    </row>
    <row r="22" spans="2:16" ht="18" customHeight="1" x14ac:dyDescent="0.2">
      <c r="B22" s="290" t="s">
        <v>325</v>
      </c>
      <c r="C22" s="291"/>
      <c r="D22" s="291"/>
      <c r="E22" s="291"/>
      <c r="F22" s="291"/>
      <c r="G22" s="291"/>
      <c r="H22" s="287">
        <v>61943254</v>
      </c>
      <c r="I22" s="287">
        <v>1127680.99</v>
      </c>
      <c r="J22" s="287">
        <v>63070934.990000002</v>
      </c>
      <c r="K22" s="287">
        <v>41399960.380000003</v>
      </c>
      <c r="L22" s="288">
        <v>38754721.890000001</v>
      </c>
      <c r="M22" s="281"/>
      <c r="N22" s="289">
        <v>21670974.609999999</v>
      </c>
      <c r="O22" s="281"/>
      <c r="P22" s="285"/>
    </row>
    <row r="23" spans="2:16" ht="36.6" customHeight="1" x14ac:dyDescent="0.2">
      <c r="B23" s="290" t="s">
        <v>326</v>
      </c>
      <c r="C23" s="291"/>
      <c r="D23" s="291"/>
      <c r="E23" s="291"/>
      <c r="F23" s="291"/>
      <c r="G23" s="291"/>
      <c r="H23" s="287">
        <v>37533</v>
      </c>
      <c r="I23" s="287">
        <v>389037.3</v>
      </c>
      <c r="J23" s="287">
        <v>426570.3</v>
      </c>
      <c r="K23" s="287">
        <v>352254.3</v>
      </c>
      <c r="L23" s="288">
        <v>352254.3</v>
      </c>
      <c r="M23" s="281"/>
      <c r="N23" s="289">
        <v>74316</v>
      </c>
      <c r="O23" s="281"/>
      <c r="P23" s="285"/>
    </row>
    <row r="24" spans="2:16" ht="28.9" customHeight="1" x14ac:dyDescent="0.2">
      <c r="B24" s="290" t="s">
        <v>327</v>
      </c>
      <c r="C24" s="291"/>
      <c r="D24" s="291"/>
      <c r="E24" s="291"/>
      <c r="F24" s="291"/>
      <c r="G24" s="291"/>
      <c r="H24" s="287">
        <v>3592677</v>
      </c>
      <c r="I24" s="287">
        <v>4497359.71</v>
      </c>
      <c r="J24" s="287">
        <v>8090036.71</v>
      </c>
      <c r="K24" s="287">
        <v>6001438.3899999997</v>
      </c>
      <c r="L24" s="288">
        <v>5836118.25</v>
      </c>
      <c r="M24" s="281"/>
      <c r="N24" s="289">
        <v>2088598.32</v>
      </c>
      <c r="O24" s="281"/>
      <c r="P24" s="285"/>
    </row>
    <row r="25" spans="2:16" ht="19.899999999999999" customHeight="1" x14ac:dyDescent="0.2">
      <c r="B25" s="290" t="s">
        <v>328</v>
      </c>
      <c r="C25" s="291"/>
      <c r="D25" s="291"/>
      <c r="E25" s="291"/>
      <c r="F25" s="291"/>
      <c r="G25" s="291"/>
      <c r="H25" s="287">
        <v>43480568</v>
      </c>
      <c r="I25" s="287">
        <v>36378750.939999998</v>
      </c>
      <c r="J25" s="287">
        <v>79859318.939999998</v>
      </c>
      <c r="K25" s="287">
        <v>65047313.469999999</v>
      </c>
      <c r="L25" s="288">
        <v>64282563.490000002</v>
      </c>
      <c r="M25" s="281"/>
      <c r="N25" s="289">
        <v>14812005.470000001</v>
      </c>
      <c r="O25" s="281"/>
      <c r="P25" s="285"/>
    </row>
    <row r="26" spans="2:16" ht="16.899999999999999" customHeight="1" x14ac:dyDescent="0.2">
      <c r="B26" s="290" t="s">
        <v>329</v>
      </c>
      <c r="C26" s="291"/>
      <c r="D26" s="291"/>
      <c r="E26" s="291"/>
      <c r="F26" s="291"/>
      <c r="G26" s="291"/>
      <c r="H26" s="287">
        <v>142555777</v>
      </c>
      <c r="I26" s="287">
        <v>5871739.25</v>
      </c>
      <c r="J26" s="287">
        <v>148427516.25</v>
      </c>
      <c r="K26" s="287">
        <v>108298199.78</v>
      </c>
      <c r="L26" s="288">
        <v>102704644.03</v>
      </c>
      <c r="M26" s="281"/>
      <c r="N26" s="289">
        <v>40129316.469999999</v>
      </c>
      <c r="O26" s="281"/>
      <c r="P26" s="285"/>
    </row>
    <row r="27" spans="2:16" ht="30" customHeight="1" x14ac:dyDescent="0.2">
      <c r="B27" s="290" t="s">
        <v>330</v>
      </c>
      <c r="C27" s="291"/>
      <c r="D27" s="291"/>
      <c r="E27" s="291"/>
      <c r="F27" s="291"/>
      <c r="G27" s="291"/>
      <c r="H27" s="287">
        <v>7912377</v>
      </c>
      <c r="I27" s="287">
        <v>3231547.03</v>
      </c>
      <c r="J27" s="287">
        <v>11143924.029999999</v>
      </c>
      <c r="K27" s="287">
        <v>7384308.71</v>
      </c>
      <c r="L27" s="288">
        <v>6937159.4699999997</v>
      </c>
      <c r="M27" s="281"/>
      <c r="N27" s="289">
        <v>3759615.32</v>
      </c>
      <c r="O27" s="281"/>
      <c r="P27" s="285"/>
    </row>
    <row r="28" spans="2:16" ht="16.899999999999999" customHeight="1" x14ac:dyDescent="0.2">
      <c r="B28" s="290" t="s">
        <v>331</v>
      </c>
      <c r="C28" s="291"/>
      <c r="D28" s="291"/>
      <c r="E28" s="291"/>
      <c r="F28" s="291"/>
      <c r="G28" s="291"/>
      <c r="H28" s="287">
        <v>92800</v>
      </c>
      <c r="I28" s="287">
        <v>2317103.0499999998</v>
      </c>
      <c r="J28" s="287">
        <v>2409903.0499999998</v>
      </c>
      <c r="K28" s="287">
        <v>50320.800000000003</v>
      </c>
      <c r="L28" s="288">
        <v>50320.800000000003</v>
      </c>
      <c r="M28" s="281"/>
      <c r="N28" s="289">
        <v>2359582.25</v>
      </c>
      <c r="O28" s="281"/>
      <c r="P28" s="285"/>
    </row>
    <row r="29" spans="2:16" ht="21.6" customHeight="1" x14ac:dyDescent="0.2">
      <c r="B29" s="290" t="s">
        <v>332</v>
      </c>
      <c r="C29" s="291"/>
      <c r="D29" s="291"/>
      <c r="E29" s="291"/>
      <c r="F29" s="291"/>
      <c r="G29" s="291"/>
      <c r="H29" s="287">
        <v>22167235</v>
      </c>
      <c r="I29" s="287">
        <v>3776914.99</v>
      </c>
      <c r="J29" s="287">
        <v>25944149.989999998</v>
      </c>
      <c r="K29" s="287">
        <v>14077746.960000001</v>
      </c>
      <c r="L29" s="288">
        <v>12883043.619999999</v>
      </c>
      <c r="M29" s="281"/>
      <c r="N29" s="289">
        <v>11866403.029999999</v>
      </c>
      <c r="O29" s="281"/>
      <c r="P29" s="285"/>
    </row>
    <row r="30" spans="2:16" ht="13.5" x14ac:dyDescent="0.2">
      <c r="B30" s="292"/>
      <c r="C30" s="281"/>
      <c r="D30" s="281"/>
      <c r="E30" s="281"/>
      <c r="F30" s="281"/>
      <c r="G30" s="281"/>
      <c r="H30" s="293"/>
      <c r="I30" s="293"/>
      <c r="J30" s="293"/>
      <c r="K30" s="293"/>
      <c r="L30" s="294"/>
      <c r="M30" s="281"/>
      <c r="N30" s="295"/>
      <c r="O30" s="281"/>
      <c r="P30" s="285"/>
    </row>
    <row r="31" spans="2:16" ht="18.600000000000001" customHeight="1" x14ac:dyDescent="0.2">
      <c r="B31" s="286" t="s">
        <v>333</v>
      </c>
      <c r="C31" s="281"/>
      <c r="D31" s="281"/>
      <c r="E31" s="281"/>
      <c r="F31" s="281"/>
      <c r="G31" s="281"/>
      <c r="H31" s="287">
        <v>938450951</v>
      </c>
      <c r="I31" s="287">
        <v>402342702.19999999</v>
      </c>
      <c r="J31" s="287">
        <v>1340793653.2</v>
      </c>
      <c r="K31" s="287">
        <v>977555348.53999996</v>
      </c>
      <c r="L31" s="288">
        <v>959151161.88</v>
      </c>
      <c r="M31" s="281"/>
      <c r="N31" s="289">
        <v>363238304.66000003</v>
      </c>
      <c r="O31" s="281"/>
      <c r="P31" s="285"/>
    </row>
    <row r="32" spans="2:16" ht="15.6" customHeight="1" x14ac:dyDescent="0.2">
      <c r="B32" s="290" t="s">
        <v>334</v>
      </c>
      <c r="C32" s="291"/>
      <c r="D32" s="291"/>
      <c r="E32" s="291"/>
      <c r="F32" s="291"/>
      <c r="G32" s="291"/>
      <c r="H32" s="287">
        <v>57964125</v>
      </c>
      <c r="I32" s="287">
        <v>5446376.4500000002</v>
      </c>
      <c r="J32" s="287">
        <v>63410501.450000003</v>
      </c>
      <c r="K32" s="287">
        <v>38322464.420000002</v>
      </c>
      <c r="L32" s="288">
        <v>38102626.609999999</v>
      </c>
      <c r="M32" s="281"/>
      <c r="N32" s="289">
        <v>25088037.030000001</v>
      </c>
      <c r="O32" s="281"/>
      <c r="P32" s="285"/>
    </row>
    <row r="33" spans="2:16" ht="17.45" customHeight="1" x14ac:dyDescent="0.2">
      <c r="B33" s="290" t="s">
        <v>335</v>
      </c>
      <c r="C33" s="291"/>
      <c r="D33" s="291"/>
      <c r="E33" s="291"/>
      <c r="F33" s="291"/>
      <c r="G33" s="291"/>
      <c r="H33" s="287">
        <v>116385032</v>
      </c>
      <c r="I33" s="287">
        <v>30014382.219999999</v>
      </c>
      <c r="J33" s="287">
        <v>146399414.22</v>
      </c>
      <c r="K33" s="287">
        <v>95854837.359999999</v>
      </c>
      <c r="L33" s="288">
        <v>94787991.129999995</v>
      </c>
      <c r="M33" s="281"/>
      <c r="N33" s="289">
        <v>50544576.859999999</v>
      </c>
      <c r="O33" s="281"/>
      <c r="P33" s="285"/>
    </row>
    <row r="34" spans="2:16" ht="30" customHeight="1" x14ac:dyDescent="0.2">
      <c r="B34" s="290" t="s">
        <v>336</v>
      </c>
      <c r="C34" s="291"/>
      <c r="D34" s="291"/>
      <c r="E34" s="291"/>
      <c r="F34" s="291"/>
      <c r="G34" s="291"/>
      <c r="H34" s="287">
        <v>160963239</v>
      </c>
      <c r="I34" s="287">
        <v>146267928.84</v>
      </c>
      <c r="J34" s="287">
        <v>307231167.83999997</v>
      </c>
      <c r="K34" s="287">
        <v>254670515.75</v>
      </c>
      <c r="L34" s="288">
        <v>251458244.96000001</v>
      </c>
      <c r="M34" s="281"/>
      <c r="N34" s="289">
        <v>52560652.090000004</v>
      </c>
      <c r="O34" s="281"/>
      <c r="P34" s="285"/>
    </row>
    <row r="35" spans="2:16" ht="19.149999999999999" customHeight="1" x14ac:dyDescent="0.2">
      <c r="B35" s="290" t="s">
        <v>337</v>
      </c>
      <c r="C35" s="291"/>
      <c r="D35" s="291"/>
      <c r="E35" s="291"/>
      <c r="F35" s="291"/>
      <c r="G35" s="291"/>
      <c r="H35" s="287">
        <v>44345602</v>
      </c>
      <c r="I35" s="287">
        <v>-4157638.88</v>
      </c>
      <c r="J35" s="287">
        <v>40187963.119999997</v>
      </c>
      <c r="K35" s="287">
        <v>13321361.800000001</v>
      </c>
      <c r="L35" s="288">
        <v>12833977.560000001</v>
      </c>
      <c r="M35" s="281"/>
      <c r="N35" s="289">
        <v>26866601.32</v>
      </c>
      <c r="O35" s="281"/>
      <c r="P35" s="285"/>
    </row>
    <row r="36" spans="2:16" ht="28.9" customHeight="1" x14ac:dyDescent="0.2">
      <c r="B36" s="290" t="s">
        <v>338</v>
      </c>
      <c r="C36" s="291"/>
      <c r="D36" s="291"/>
      <c r="E36" s="291"/>
      <c r="F36" s="291"/>
      <c r="G36" s="291"/>
      <c r="H36" s="287">
        <v>154119717</v>
      </c>
      <c r="I36" s="287">
        <v>-22228520.359999999</v>
      </c>
      <c r="J36" s="287">
        <v>131891196.64</v>
      </c>
      <c r="K36" s="287">
        <v>68467361.560000002</v>
      </c>
      <c r="L36" s="288">
        <v>66727484.25</v>
      </c>
      <c r="M36" s="281"/>
      <c r="N36" s="289">
        <v>63423835.079999998</v>
      </c>
      <c r="O36" s="281"/>
      <c r="P36" s="285"/>
    </row>
    <row r="37" spans="2:16" ht="16.899999999999999" customHeight="1" x14ac:dyDescent="0.2">
      <c r="B37" s="290" t="s">
        <v>339</v>
      </c>
      <c r="C37" s="291"/>
      <c r="D37" s="291"/>
      <c r="E37" s="291"/>
      <c r="F37" s="291"/>
      <c r="G37" s="291"/>
      <c r="H37" s="287">
        <v>161200579</v>
      </c>
      <c r="I37" s="287">
        <v>214998960.52000001</v>
      </c>
      <c r="J37" s="287">
        <v>376199539.51999998</v>
      </c>
      <c r="K37" s="287">
        <v>327793922.5</v>
      </c>
      <c r="L37" s="288">
        <v>327148895.44</v>
      </c>
      <c r="M37" s="281"/>
      <c r="N37" s="289">
        <v>48405617.020000003</v>
      </c>
      <c r="O37" s="281"/>
      <c r="P37" s="285"/>
    </row>
    <row r="38" spans="2:16" ht="19.149999999999999" customHeight="1" x14ac:dyDescent="0.2">
      <c r="B38" s="290" t="s">
        <v>340</v>
      </c>
      <c r="C38" s="291"/>
      <c r="D38" s="291"/>
      <c r="E38" s="291"/>
      <c r="F38" s="291"/>
      <c r="G38" s="291"/>
      <c r="H38" s="287">
        <v>35387276</v>
      </c>
      <c r="I38" s="287">
        <v>1851120.92</v>
      </c>
      <c r="J38" s="287">
        <v>37238396.920000002</v>
      </c>
      <c r="K38" s="287">
        <v>19023428.920000002</v>
      </c>
      <c r="L38" s="288">
        <v>18222907.68</v>
      </c>
      <c r="M38" s="281"/>
      <c r="N38" s="289">
        <v>18214968</v>
      </c>
      <c r="O38" s="281"/>
      <c r="P38" s="285"/>
    </row>
    <row r="39" spans="2:16" ht="16.899999999999999" customHeight="1" x14ac:dyDescent="0.2">
      <c r="B39" s="290" t="s">
        <v>341</v>
      </c>
      <c r="C39" s="291"/>
      <c r="D39" s="291"/>
      <c r="E39" s="291"/>
      <c r="F39" s="291"/>
      <c r="G39" s="291"/>
      <c r="H39" s="287">
        <v>112263401</v>
      </c>
      <c r="I39" s="287">
        <v>26041203.16</v>
      </c>
      <c r="J39" s="287">
        <v>138304604.16</v>
      </c>
      <c r="K39" s="287">
        <v>87130983.680000007</v>
      </c>
      <c r="L39" s="288">
        <v>83441546.870000005</v>
      </c>
      <c r="M39" s="281"/>
      <c r="N39" s="289">
        <v>51173620.479999997</v>
      </c>
      <c r="O39" s="281"/>
      <c r="P39" s="285"/>
    </row>
    <row r="40" spans="2:16" ht="18.600000000000001" customHeight="1" x14ac:dyDescent="0.2">
      <c r="B40" s="290" t="s">
        <v>342</v>
      </c>
      <c r="C40" s="291"/>
      <c r="D40" s="291"/>
      <c r="E40" s="291"/>
      <c r="F40" s="291"/>
      <c r="G40" s="291"/>
      <c r="H40" s="287">
        <v>95821980</v>
      </c>
      <c r="I40" s="287">
        <v>4108889.33</v>
      </c>
      <c r="J40" s="287">
        <v>99930869.329999998</v>
      </c>
      <c r="K40" s="287">
        <v>72970472.549999997</v>
      </c>
      <c r="L40" s="288">
        <v>66427487.380000003</v>
      </c>
      <c r="M40" s="281"/>
      <c r="N40" s="289">
        <v>26960396.780000001</v>
      </c>
      <c r="O40" s="281"/>
      <c r="P40" s="285"/>
    </row>
    <row r="41" spans="2:16" ht="17.45" customHeight="1" x14ac:dyDescent="0.2">
      <c r="B41" s="292"/>
      <c r="C41" s="281"/>
      <c r="D41" s="281"/>
      <c r="E41" s="281"/>
      <c r="F41" s="281"/>
      <c r="G41" s="281"/>
      <c r="H41" s="293"/>
      <c r="I41" s="293"/>
      <c r="J41" s="293"/>
      <c r="K41" s="293"/>
      <c r="L41" s="294"/>
      <c r="M41" s="281"/>
      <c r="N41" s="295"/>
      <c r="O41" s="281"/>
      <c r="P41" s="285"/>
    </row>
    <row r="42" spans="2:16" ht="30.6" customHeight="1" x14ac:dyDescent="0.2">
      <c r="B42" s="286" t="s">
        <v>343</v>
      </c>
      <c r="C42" s="281"/>
      <c r="D42" s="281"/>
      <c r="E42" s="281"/>
      <c r="F42" s="281"/>
      <c r="G42" s="281"/>
      <c r="H42" s="287">
        <v>3368750787</v>
      </c>
      <c r="I42" s="287">
        <v>169136864.83000001</v>
      </c>
      <c r="J42" s="287">
        <v>3537887651.8299999</v>
      </c>
      <c r="K42" s="287">
        <v>2250595115.04</v>
      </c>
      <c r="L42" s="288">
        <v>2207128181.3200002</v>
      </c>
      <c r="M42" s="281"/>
      <c r="N42" s="289">
        <v>1287292536.79</v>
      </c>
      <c r="O42" s="281"/>
      <c r="P42" s="285"/>
    </row>
    <row r="43" spans="2:16" ht="28.15" customHeight="1" x14ac:dyDescent="0.2">
      <c r="B43" s="290" t="s">
        <v>344</v>
      </c>
      <c r="C43" s="291"/>
      <c r="D43" s="291"/>
      <c r="E43" s="291"/>
      <c r="F43" s="291"/>
      <c r="G43" s="291"/>
      <c r="H43" s="287">
        <v>724709370</v>
      </c>
      <c r="I43" s="287">
        <v>5989720.1600000001</v>
      </c>
      <c r="J43" s="287">
        <v>730699090.15999997</v>
      </c>
      <c r="K43" s="287">
        <v>537924040.99000001</v>
      </c>
      <c r="L43" s="288">
        <v>535577486.99000001</v>
      </c>
      <c r="M43" s="281"/>
      <c r="N43" s="289">
        <v>192775049.16999999</v>
      </c>
      <c r="O43" s="281"/>
      <c r="P43" s="285"/>
    </row>
    <row r="44" spans="2:16" ht="19.899999999999999" customHeight="1" x14ac:dyDescent="0.2">
      <c r="B44" s="290" t="s">
        <v>345</v>
      </c>
      <c r="C44" s="291"/>
      <c r="D44" s="291"/>
      <c r="E44" s="291"/>
      <c r="F44" s="291"/>
      <c r="G44" s="291"/>
      <c r="H44" s="287">
        <v>2139909826</v>
      </c>
      <c r="I44" s="287">
        <v>223076773.18000001</v>
      </c>
      <c r="J44" s="287">
        <v>2362986599.1799998</v>
      </c>
      <c r="K44" s="287">
        <v>1476256244.29</v>
      </c>
      <c r="L44" s="288">
        <v>1439973531.45</v>
      </c>
      <c r="M44" s="281"/>
      <c r="N44" s="289">
        <v>886730354.88999999</v>
      </c>
      <c r="O44" s="281"/>
      <c r="P44" s="285"/>
    </row>
    <row r="45" spans="2:16" ht="21.6" customHeight="1" x14ac:dyDescent="0.2">
      <c r="B45" s="290" t="s">
        <v>346</v>
      </c>
      <c r="C45" s="291"/>
      <c r="D45" s="291"/>
      <c r="E45" s="291"/>
      <c r="F45" s="291"/>
      <c r="G45" s="291"/>
      <c r="H45" s="287">
        <v>0</v>
      </c>
      <c r="I45" s="287">
        <v>0</v>
      </c>
      <c r="J45" s="287">
        <v>0</v>
      </c>
      <c r="K45" s="287">
        <v>0</v>
      </c>
      <c r="L45" s="288">
        <v>0</v>
      </c>
      <c r="M45" s="281"/>
      <c r="N45" s="289">
        <v>0</v>
      </c>
      <c r="O45" s="281"/>
      <c r="P45" s="285"/>
    </row>
    <row r="46" spans="2:16" ht="18" customHeight="1" x14ac:dyDescent="0.2">
      <c r="B46" s="290" t="s">
        <v>347</v>
      </c>
      <c r="C46" s="291"/>
      <c r="D46" s="291"/>
      <c r="E46" s="291"/>
      <c r="F46" s="291"/>
      <c r="G46" s="291"/>
      <c r="H46" s="287">
        <v>390631595</v>
      </c>
      <c r="I46" s="287">
        <v>-45064390.509999998</v>
      </c>
      <c r="J46" s="287">
        <v>345567204.49000001</v>
      </c>
      <c r="K46" s="287">
        <v>198256607.75999999</v>
      </c>
      <c r="L46" s="288">
        <v>193418940.88</v>
      </c>
      <c r="M46" s="281"/>
      <c r="N46" s="289">
        <v>147310596.72999999</v>
      </c>
      <c r="O46" s="281"/>
      <c r="P46" s="285"/>
    </row>
    <row r="47" spans="2:16" ht="18" customHeight="1" x14ac:dyDescent="0.2">
      <c r="B47" s="290" t="s">
        <v>348</v>
      </c>
      <c r="C47" s="291"/>
      <c r="D47" s="291"/>
      <c r="E47" s="291"/>
      <c r="F47" s="291"/>
      <c r="G47" s="291"/>
      <c r="H47" s="287">
        <v>0</v>
      </c>
      <c r="I47" s="287">
        <v>0</v>
      </c>
      <c r="J47" s="287">
        <v>0</v>
      </c>
      <c r="K47" s="287">
        <v>0</v>
      </c>
      <c r="L47" s="288">
        <v>0</v>
      </c>
      <c r="M47" s="281"/>
      <c r="N47" s="289">
        <v>0</v>
      </c>
      <c r="O47" s="281"/>
      <c r="P47" s="285"/>
    </row>
    <row r="48" spans="2:16" ht="27" customHeight="1" x14ac:dyDescent="0.2">
      <c r="B48" s="290" t="s">
        <v>349</v>
      </c>
      <c r="C48" s="291"/>
      <c r="D48" s="291"/>
      <c r="E48" s="291"/>
      <c r="F48" s="291"/>
      <c r="G48" s="291"/>
      <c r="H48" s="287">
        <v>107160000</v>
      </c>
      <c r="I48" s="287">
        <v>-14865238</v>
      </c>
      <c r="J48" s="287">
        <v>92294762</v>
      </c>
      <c r="K48" s="287">
        <v>34988224</v>
      </c>
      <c r="L48" s="288">
        <v>34988224</v>
      </c>
      <c r="M48" s="281"/>
      <c r="N48" s="289">
        <v>57306538</v>
      </c>
      <c r="O48" s="281"/>
      <c r="P48" s="285"/>
    </row>
    <row r="49" spans="2:16" ht="19.899999999999999" customHeight="1" x14ac:dyDescent="0.2">
      <c r="B49" s="290" t="s">
        <v>350</v>
      </c>
      <c r="C49" s="291"/>
      <c r="D49" s="291"/>
      <c r="E49" s="291"/>
      <c r="F49" s="291"/>
      <c r="G49" s="291"/>
      <c r="H49" s="287">
        <v>6339996</v>
      </c>
      <c r="I49" s="287">
        <v>0</v>
      </c>
      <c r="J49" s="287">
        <v>6339996</v>
      </c>
      <c r="K49" s="287">
        <v>3169998</v>
      </c>
      <c r="L49" s="288">
        <v>3169998</v>
      </c>
      <c r="M49" s="281"/>
      <c r="N49" s="289">
        <v>3169998</v>
      </c>
      <c r="O49" s="281"/>
      <c r="P49" s="285"/>
    </row>
    <row r="50" spans="2:16" ht="19.149999999999999" customHeight="1" x14ac:dyDescent="0.2">
      <c r="B50" s="290" t="s">
        <v>351</v>
      </c>
      <c r="C50" s="291"/>
      <c r="D50" s="291"/>
      <c r="E50" s="291"/>
      <c r="F50" s="291"/>
      <c r="G50" s="291"/>
      <c r="H50" s="287">
        <v>0</v>
      </c>
      <c r="I50" s="287">
        <v>0</v>
      </c>
      <c r="J50" s="287">
        <v>0</v>
      </c>
      <c r="K50" s="287">
        <v>0</v>
      </c>
      <c r="L50" s="288">
        <v>0</v>
      </c>
      <c r="M50" s="281"/>
      <c r="N50" s="289">
        <v>0</v>
      </c>
      <c r="O50" s="281"/>
      <c r="P50" s="285"/>
    </row>
    <row r="51" spans="2:16" ht="18.600000000000001" customHeight="1" x14ac:dyDescent="0.2">
      <c r="B51" s="290" t="s">
        <v>352</v>
      </c>
      <c r="C51" s="291"/>
      <c r="D51" s="291"/>
      <c r="E51" s="291"/>
      <c r="F51" s="291"/>
      <c r="G51" s="291"/>
      <c r="H51" s="287">
        <v>0</v>
      </c>
      <c r="I51" s="287">
        <v>0</v>
      </c>
      <c r="J51" s="287">
        <v>0</v>
      </c>
      <c r="K51" s="287">
        <v>0</v>
      </c>
      <c r="L51" s="288">
        <v>0</v>
      </c>
      <c r="M51" s="281"/>
      <c r="N51" s="289">
        <v>0</v>
      </c>
      <c r="O51" s="281"/>
      <c r="P51" s="285"/>
    </row>
    <row r="52" spans="2:16" ht="13.5" x14ac:dyDescent="0.2">
      <c r="B52" s="292"/>
      <c r="C52" s="281"/>
      <c r="D52" s="281"/>
      <c r="E52" s="281"/>
      <c r="F52" s="281"/>
      <c r="G52" s="281"/>
      <c r="H52" s="293"/>
      <c r="I52" s="293"/>
      <c r="J52" s="293"/>
      <c r="K52" s="293"/>
      <c r="L52" s="294"/>
      <c r="M52" s="281"/>
      <c r="N52" s="295"/>
      <c r="O52" s="281"/>
      <c r="P52" s="285"/>
    </row>
    <row r="53" spans="2:16" ht="34.9" customHeight="1" x14ac:dyDescent="0.2">
      <c r="B53" s="286" t="s">
        <v>353</v>
      </c>
      <c r="C53" s="281"/>
      <c r="D53" s="281"/>
      <c r="E53" s="281"/>
      <c r="F53" s="281"/>
      <c r="G53" s="281"/>
      <c r="H53" s="287">
        <v>1313222</v>
      </c>
      <c r="I53" s="287">
        <v>19326654.609999999</v>
      </c>
      <c r="J53" s="287">
        <v>20639876.609999999</v>
      </c>
      <c r="K53" s="287">
        <v>9079929.6999999993</v>
      </c>
      <c r="L53" s="288">
        <v>8568087.2699999996</v>
      </c>
      <c r="M53" s="281"/>
      <c r="N53" s="289">
        <v>11559946.91</v>
      </c>
      <c r="O53" s="281"/>
      <c r="P53" s="285"/>
    </row>
    <row r="54" spans="2:16" ht="20.45" customHeight="1" x14ac:dyDescent="0.2">
      <c r="B54" s="290" t="s">
        <v>354</v>
      </c>
      <c r="C54" s="291"/>
      <c r="D54" s="291"/>
      <c r="E54" s="291"/>
      <c r="F54" s="291"/>
      <c r="G54" s="291"/>
      <c r="H54" s="287">
        <v>1112722</v>
      </c>
      <c r="I54" s="287">
        <v>11414350.66</v>
      </c>
      <c r="J54" s="287">
        <v>12527072.66</v>
      </c>
      <c r="K54" s="287">
        <v>4217261.28</v>
      </c>
      <c r="L54" s="288">
        <v>3942111.36</v>
      </c>
      <c r="M54" s="281"/>
      <c r="N54" s="289">
        <v>8309811.3799999999</v>
      </c>
      <c r="O54" s="281"/>
      <c r="P54" s="285"/>
    </row>
    <row r="55" spans="2:16" ht="18" customHeight="1" x14ac:dyDescent="0.2">
      <c r="B55" s="290" t="s">
        <v>355</v>
      </c>
      <c r="C55" s="291"/>
      <c r="D55" s="291"/>
      <c r="E55" s="291"/>
      <c r="F55" s="291"/>
      <c r="G55" s="291"/>
      <c r="H55" s="287">
        <v>101000</v>
      </c>
      <c r="I55" s="287">
        <v>128083.14</v>
      </c>
      <c r="J55" s="287">
        <v>229083.14</v>
      </c>
      <c r="K55" s="287">
        <v>122262.63</v>
      </c>
      <c r="L55" s="288">
        <v>122262.63</v>
      </c>
      <c r="M55" s="281"/>
      <c r="N55" s="289">
        <v>106820.51</v>
      </c>
      <c r="O55" s="281"/>
      <c r="P55" s="285"/>
    </row>
    <row r="56" spans="2:16" ht="20.45" customHeight="1" x14ac:dyDescent="0.2">
      <c r="B56" s="290" t="s">
        <v>356</v>
      </c>
      <c r="C56" s="291"/>
      <c r="D56" s="291"/>
      <c r="E56" s="291"/>
      <c r="F56" s="291"/>
      <c r="G56" s="291"/>
      <c r="H56" s="287">
        <v>0</v>
      </c>
      <c r="I56" s="287">
        <v>0</v>
      </c>
      <c r="J56" s="287">
        <v>0</v>
      </c>
      <c r="K56" s="287">
        <v>0</v>
      </c>
      <c r="L56" s="288">
        <v>0</v>
      </c>
      <c r="M56" s="281"/>
      <c r="N56" s="289">
        <v>0</v>
      </c>
      <c r="O56" s="281"/>
      <c r="P56" s="285"/>
    </row>
    <row r="57" spans="2:16" ht="15.6" customHeight="1" x14ac:dyDescent="0.2">
      <c r="B57" s="290" t="s">
        <v>357</v>
      </c>
      <c r="C57" s="291"/>
      <c r="D57" s="291"/>
      <c r="E57" s="291"/>
      <c r="F57" s="291"/>
      <c r="G57" s="291"/>
      <c r="H57" s="287">
        <v>9400</v>
      </c>
      <c r="I57" s="287">
        <v>4562678.2699999996</v>
      </c>
      <c r="J57" s="287">
        <v>4572078.2699999996</v>
      </c>
      <c r="K57" s="287">
        <v>3685961.99</v>
      </c>
      <c r="L57" s="288">
        <v>3454541.99</v>
      </c>
      <c r="M57" s="281"/>
      <c r="N57" s="289">
        <v>886116.28</v>
      </c>
      <c r="O57" s="281"/>
      <c r="P57" s="285"/>
    </row>
    <row r="58" spans="2:16" ht="15.6" customHeight="1" x14ac:dyDescent="0.2">
      <c r="B58" s="290" t="s">
        <v>358</v>
      </c>
      <c r="C58" s="291"/>
      <c r="D58" s="291"/>
      <c r="E58" s="291"/>
      <c r="F58" s="291"/>
      <c r="G58" s="291"/>
      <c r="H58" s="287">
        <v>0</v>
      </c>
      <c r="I58" s="287">
        <v>0</v>
      </c>
      <c r="J58" s="287">
        <v>0</v>
      </c>
      <c r="K58" s="287">
        <v>0</v>
      </c>
      <c r="L58" s="288">
        <v>0</v>
      </c>
      <c r="M58" s="281"/>
      <c r="N58" s="289">
        <v>0</v>
      </c>
      <c r="O58" s="281"/>
      <c r="P58" s="285"/>
    </row>
    <row r="59" spans="2:16" ht="16.149999999999999" customHeight="1" x14ac:dyDescent="0.2">
      <c r="B59" s="290" t="s">
        <v>359</v>
      </c>
      <c r="C59" s="291"/>
      <c r="D59" s="291"/>
      <c r="E59" s="291"/>
      <c r="F59" s="291"/>
      <c r="G59" s="291"/>
      <c r="H59" s="287">
        <v>70100</v>
      </c>
      <c r="I59" s="287">
        <v>1013133.74</v>
      </c>
      <c r="J59" s="287">
        <v>1083233.74</v>
      </c>
      <c r="K59" s="287">
        <v>854596.2</v>
      </c>
      <c r="L59" s="288">
        <v>849323.69</v>
      </c>
      <c r="M59" s="281"/>
      <c r="N59" s="289">
        <v>228637.54</v>
      </c>
      <c r="O59" s="281"/>
      <c r="P59" s="285"/>
    </row>
    <row r="60" spans="2:16" ht="19.149999999999999" customHeight="1" x14ac:dyDescent="0.2">
      <c r="B60" s="290" t="s">
        <v>360</v>
      </c>
      <c r="C60" s="291"/>
      <c r="D60" s="291"/>
      <c r="E60" s="291"/>
      <c r="F60" s="291"/>
      <c r="G60" s="291"/>
      <c r="H60" s="287">
        <v>0</v>
      </c>
      <c r="I60" s="287">
        <v>0</v>
      </c>
      <c r="J60" s="287">
        <v>0</v>
      </c>
      <c r="K60" s="287">
        <v>0</v>
      </c>
      <c r="L60" s="288">
        <v>0</v>
      </c>
      <c r="M60" s="281"/>
      <c r="N60" s="289">
        <v>0</v>
      </c>
      <c r="O60" s="281"/>
      <c r="P60" s="285"/>
    </row>
    <row r="61" spans="2:16" ht="21" customHeight="1" x14ac:dyDescent="0.2">
      <c r="B61" s="290" t="s">
        <v>361</v>
      </c>
      <c r="C61" s="291"/>
      <c r="D61" s="291"/>
      <c r="E61" s="291"/>
      <c r="F61" s="291"/>
      <c r="G61" s="291"/>
      <c r="H61" s="287">
        <v>0</v>
      </c>
      <c r="I61" s="287">
        <v>2000000</v>
      </c>
      <c r="J61" s="287">
        <v>2000000</v>
      </c>
      <c r="K61" s="287">
        <v>0</v>
      </c>
      <c r="L61" s="288">
        <v>0</v>
      </c>
      <c r="M61" s="281"/>
      <c r="N61" s="289">
        <v>2000000</v>
      </c>
      <c r="O61" s="281"/>
      <c r="P61" s="285"/>
    </row>
    <row r="62" spans="2:16" ht="16.899999999999999" customHeight="1" x14ac:dyDescent="0.2">
      <c r="B62" s="290" t="s">
        <v>362</v>
      </c>
      <c r="C62" s="291"/>
      <c r="D62" s="291"/>
      <c r="E62" s="291"/>
      <c r="F62" s="291"/>
      <c r="G62" s="291"/>
      <c r="H62" s="287">
        <v>20000</v>
      </c>
      <c r="I62" s="287">
        <v>208408.8</v>
      </c>
      <c r="J62" s="287">
        <v>228408.8</v>
      </c>
      <c r="K62" s="287">
        <v>199847.6</v>
      </c>
      <c r="L62" s="288">
        <v>199847.6</v>
      </c>
      <c r="M62" s="281"/>
      <c r="N62" s="289">
        <v>28561.200000000001</v>
      </c>
      <c r="O62" s="281"/>
      <c r="P62" s="285"/>
    </row>
    <row r="63" spans="2:16" ht="17.45" customHeight="1" x14ac:dyDescent="0.2">
      <c r="B63" s="292"/>
      <c r="C63" s="281"/>
      <c r="D63" s="281"/>
      <c r="E63" s="281"/>
      <c r="F63" s="281"/>
      <c r="G63" s="281"/>
      <c r="H63" s="293"/>
      <c r="I63" s="293"/>
      <c r="J63" s="293"/>
      <c r="K63" s="293"/>
      <c r="L63" s="294"/>
      <c r="M63" s="281"/>
      <c r="N63" s="295"/>
      <c r="O63" s="281"/>
      <c r="P63" s="285"/>
    </row>
    <row r="64" spans="2:16" ht="18.600000000000001" customHeight="1" x14ac:dyDescent="0.2">
      <c r="B64" s="286" t="s">
        <v>363</v>
      </c>
      <c r="C64" s="281"/>
      <c r="D64" s="281"/>
      <c r="E64" s="281"/>
      <c r="F64" s="281"/>
      <c r="G64" s="281"/>
      <c r="H64" s="287">
        <v>511649928</v>
      </c>
      <c r="I64" s="287">
        <v>84958367.680000007</v>
      </c>
      <c r="J64" s="287">
        <v>596608295.67999995</v>
      </c>
      <c r="K64" s="287">
        <v>44271096.960000001</v>
      </c>
      <c r="L64" s="288">
        <v>34790854.229999997</v>
      </c>
      <c r="M64" s="281"/>
      <c r="N64" s="289">
        <v>552337198.72000003</v>
      </c>
      <c r="O64" s="281"/>
      <c r="P64" s="285"/>
    </row>
    <row r="65" spans="2:16" ht="19.149999999999999" customHeight="1" x14ac:dyDescent="0.2">
      <c r="B65" s="290" t="s">
        <v>364</v>
      </c>
      <c r="C65" s="291"/>
      <c r="D65" s="291"/>
      <c r="E65" s="291"/>
      <c r="F65" s="291"/>
      <c r="G65" s="291"/>
      <c r="H65" s="287">
        <v>511649928</v>
      </c>
      <c r="I65" s="287">
        <v>84876522.519999996</v>
      </c>
      <c r="J65" s="287">
        <v>596526450.51999998</v>
      </c>
      <c r="K65" s="287">
        <v>44189251.799999997</v>
      </c>
      <c r="L65" s="288">
        <v>34709009.07</v>
      </c>
      <c r="M65" s="281"/>
      <c r="N65" s="289">
        <v>552337198.72000003</v>
      </c>
      <c r="O65" s="281"/>
      <c r="P65" s="285"/>
    </row>
    <row r="66" spans="2:16" ht="16.149999999999999" customHeight="1" x14ac:dyDescent="0.2">
      <c r="B66" s="290" t="s">
        <v>365</v>
      </c>
      <c r="C66" s="291"/>
      <c r="D66" s="291"/>
      <c r="E66" s="291"/>
      <c r="F66" s="291"/>
      <c r="G66" s="291"/>
      <c r="H66" s="287">
        <v>0</v>
      </c>
      <c r="I66" s="287">
        <v>81845.16</v>
      </c>
      <c r="J66" s="287">
        <v>81845.16</v>
      </c>
      <c r="K66" s="287">
        <v>81845.16</v>
      </c>
      <c r="L66" s="288">
        <v>81845.16</v>
      </c>
      <c r="M66" s="281"/>
      <c r="N66" s="289">
        <v>0</v>
      </c>
      <c r="O66" s="281"/>
      <c r="P66" s="285"/>
    </row>
    <row r="67" spans="2:16" ht="19.149999999999999" customHeight="1" x14ac:dyDescent="0.2">
      <c r="B67" s="290" t="s">
        <v>366</v>
      </c>
      <c r="C67" s="291"/>
      <c r="D67" s="291"/>
      <c r="E67" s="291"/>
      <c r="F67" s="291"/>
      <c r="G67" s="291"/>
      <c r="H67" s="287">
        <v>0</v>
      </c>
      <c r="I67" s="287">
        <v>0</v>
      </c>
      <c r="J67" s="287">
        <v>0</v>
      </c>
      <c r="K67" s="287">
        <v>0</v>
      </c>
      <c r="L67" s="288">
        <v>0</v>
      </c>
      <c r="M67" s="281"/>
      <c r="N67" s="289">
        <v>0</v>
      </c>
      <c r="O67" s="281"/>
      <c r="P67" s="285"/>
    </row>
    <row r="68" spans="2:16" ht="17.45" customHeight="1" x14ac:dyDescent="0.2">
      <c r="B68" s="296"/>
      <c r="C68" s="297"/>
      <c r="D68" s="297"/>
      <c r="E68" s="297"/>
      <c r="F68" s="297"/>
      <c r="G68" s="297"/>
      <c r="H68" s="298"/>
      <c r="I68" s="298"/>
      <c r="J68" s="298"/>
      <c r="K68" s="298"/>
      <c r="L68" s="299"/>
      <c r="M68" s="297"/>
      <c r="N68" s="300"/>
      <c r="O68" s="297"/>
      <c r="P68" s="301"/>
    </row>
    <row r="69" spans="2:16" ht="36" customHeight="1" x14ac:dyDescent="0.2">
      <c r="B69" s="286" t="s">
        <v>367</v>
      </c>
      <c r="C69" s="281"/>
      <c r="D69" s="281"/>
      <c r="E69" s="281"/>
      <c r="F69" s="281"/>
      <c r="G69" s="281"/>
      <c r="H69" s="287">
        <v>30000000</v>
      </c>
      <c r="I69" s="287">
        <v>0</v>
      </c>
      <c r="J69" s="287">
        <v>30000000</v>
      </c>
      <c r="K69" s="287">
        <v>0</v>
      </c>
      <c r="L69" s="288">
        <v>0</v>
      </c>
      <c r="M69" s="281"/>
      <c r="N69" s="289">
        <v>30000000</v>
      </c>
      <c r="O69" s="281"/>
      <c r="P69" s="285"/>
    </row>
    <row r="70" spans="2:16" ht="24" customHeight="1" x14ac:dyDescent="0.2">
      <c r="B70" s="290" t="s">
        <v>368</v>
      </c>
      <c r="C70" s="302"/>
      <c r="D70" s="302"/>
      <c r="E70" s="302"/>
      <c r="F70" s="302"/>
      <c r="G70" s="303"/>
      <c r="H70" s="287">
        <v>0</v>
      </c>
      <c r="I70" s="304">
        <v>0</v>
      </c>
      <c r="J70" s="287">
        <v>0</v>
      </c>
      <c r="K70" s="287">
        <v>0</v>
      </c>
      <c r="L70" s="288">
        <v>0</v>
      </c>
      <c r="M70" s="305"/>
      <c r="N70" s="289">
        <v>0</v>
      </c>
      <c r="O70" s="306"/>
      <c r="P70" s="285"/>
    </row>
    <row r="71" spans="2:16" ht="19.899999999999999" customHeight="1" x14ac:dyDescent="0.2">
      <c r="B71" s="290" t="s">
        <v>369</v>
      </c>
      <c r="C71" s="291"/>
      <c r="D71" s="291"/>
      <c r="E71" s="291"/>
      <c r="F71" s="291"/>
      <c r="G71" s="291"/>
      <c r="H71" s="304">
        <v>0</v>
      </c>
      <c r="I71" s="287">
        <v>0</v>
      </c>
      <c r="J71" s="304">
        <v>0</v>
      </c>
      <c r="K71" s="304">
        <v>0</v>
      </c>
      <c r="L71" s="288">
        <v>0</v>
      </c>
      <c r="M71" s="281"/>
      <c r="N71" s="289">
        <v>0</v>
      </c>
      <c r="O71" s="281"/>
      <c r="P71" s="285"/>
    </row>
    <row r="72" spans="2:16" ht="15.6" customHeight="1" x14ac:dyDescent="0.2">
      <c r="B72" s="290" t="s">
        <v>370</v>
      </c>
      <c r="C72" s="291"/>
      <c r="D72" s="291"/>
      <c r="E72" s="291"/>
      <c r="F72" s="291"/>
      <c r="G72" s="291"/>
      <c r="H72" s="287">
        <v>0</v>
      </c>
      <c r="I72" s="287">
        <v>0</v>
      </c>
      <c r="J72" s="287">
        <v>0</v>
      </c>
      <c r="K72" s="287">
        <v>0</v>
      </c>
      <c r="L72" s="288">
        <v>0</v>
      </c>
      <c r="M72" s="281"/>
      <c r="N72" s="289">
        <v>0</v>
      </c>
      <c r="O72" s="281"/>
      <c r="P72" s="285"/>
    </row>
    <row r="73" spans="2:16" ht="19.149999999999999" customHeight="1" x14ac:dyDescent="0.2">
      <c r="B73" s="290" t="s">
        <v>371</v>
      </c>
      <c r="C73" s="291"/>
      <c r="D73" s="291"/>
      <c r="E73" s="291"/>
      <c r="F73" s="291"/>
      <c r="G73" s="291"/>
      <c r="H73" s="287">
        <v>0</v>
      </c>
      <c r="I73" s="287">
        <v>0</v>
      </c>
      <c r="J73" s="287">
        <v>0</v>
      </c>
      <c r="K73" s="287">
        <v>0</v>
      </c>
      <c r="L73" s="288">
        <v>0</v>
      </c>
      <c r="M73" s="281"/>
      <c r="N73" s="289">
        <v>0</v>
      </c>
      <c r="O73" s="281"/>
      <c r="P73" s="285"/>
    </row>
    <row r="74" spans="2:16" ht="27.6" customHeight="1" x14ac:dyDescent="0.2">
      <c r="B74" s="290" t="s">
        <v>372</v>
      </c>
      <c r="C74" s="291"/>
      <c r="D74" s="291"/>
      <c r="E74" s="291"/>
      <c r="F74" s="291"/>
      <c r="G74" s="291"/>
      <c r="H74" s="287">
        <v>0</v>
      </c>
      <c r="I74" s="287">
        <v>0</v>
      </c>
      <c r="J74" s="287">
        <v>0</v>
      </c>
      <c r="K74" s="287">
        <v>0</v>
      </c>
      <c r="L74" s="288">
        <v>0</v>
      </c>
      <c r="M74" s="281"/>
      <c r="N74" s="289">
        <v>0</v>
      </c>
      <c r="O74" s="281"/>
      <c r="P74" s="285"/>
    </row>
    <row r="75" spans="2:16" ht="18" customHeight="1" x14ac:dyDescent="0.2">
      <c r="B75" s="290" t="s">
        <v>373</v>
      </c>
      <c r="C75" s="291"/>
      <c r="D75" s="291"/>
      <c r="E75" s="291"/>
      <c r="F75" s="291"/>
      <c r="G75" s="291"/>
      <c r="H75" s="287">
        <v>0</v>
      </c>
      <c r="I75" s="287">
        <v>0</v>
      </c>
      <c r="J75" s="287">
        <v>0</v>
      </c>
      <c r="K75" s="287">
        <v>0</v>
      </c>
      <c r="L75" s="288">
        <v>0</v>
      </c>
      <c r="M75" s="281"/>
      <c r="N75" s="289">
        <v>0</v>
      </c>
      <c r="O75" s="281"/>
      <c r="P75" s="285"/>
    </row>
    <row r="76" spans="2:16" ht="25.15" customHeight="1" x14ac:dyDescent="0.2">
      <c r="B76" s="290" t="s">
        <v>374</v>
      </c>
      <c r="C76" s="291"/>
      <c r="D76" s="291"/>
      <c r="E76" s="291"/>
      <c r="F76" s="291"/>
      <c r="G76" s="291"/>
      <c r="H76" s="287">
        <v>30000000</v>
      </c>
      <c r="I76" s="287">
        <v>0</v>
      </c>
      <c r="J76" s="287">
        <v>30000000</v>
      </c>
      <c r="K76" s="287">
        <v>0</v>
      </c>
      <c r="L76" s="288">
        <v>0</v>
      </c>
      <c r="M76" s="281"/>
      <c r="N76" s="289">
        <v>30000000</v>
      </c>
      <c r="O76" s="281"/>
      <c r="P76" s="285"/>
    </row>
    <row r="77" spans="2:16" ht="17.45" customHeight="1" x14ac:dyDescent="0.2">
      <c r="B77" s="292"/>
      <c r="C77" s="281"/>
      <c r="D77" s="281"/>
      <c r="E77" s="281"/>
      <c r="F77" s="281"/>
      <c r="G77" s="281"/>
      <c r="H77" s="293"/>
      <c r="I77" s="293"/>
      <c r="J77" s="293"/>
      <c r="K77" s="293"/>
      <c r="L77" s="294"/>
      <c r="M77" s="281"/>
      <c r="N77" s="295"/>
      <c r="O77" s="281"/>
      <c r="P77" s="285"/>
    </row>
    <row r="78" spans="2:16" ht="20.45" customHeight="1" x14ac:dyDescent="0.2">
      <c r="B78" s="286" t="s">
        <v>375</v>
      </c>
      <c r="C78" s="281"/>
      <c r="D78" s="281"/>
      <c r="E78" s="281"/>
      <c r="F78" s="281"/>
      <c r="G78" s="281"/>
      <c r="H78" s="287">
        <v>2088082961</v>
      </c>
      <c r="I78" s="287">
        <v>-22091648.719999999</v>
      </c>
      <c r="J78" s="287">
        <v>2065991312.28</v>
      </c>
      <c r="K78" s="287">
        <v>1578515899.3599999</v>
      </c>
      <c r="L78" s="288">
        <v>1577379373.5599999</v>
      </c>
      <c r="M78" s="281"/>
      <c r="N78" s="289">
        <v>487475412.92000002</v>
      </c>
      <c r="O78" s="281"/>
      <c r="P78" s="285"/>
    </row>
    <row r="79" spans="2:16" ht="16.899999999999999" customHeight="1" x14ac:dyDescent="0.2">
      <c r="B79" s="290" t="s">
        <v>376</v>
      </c>
      <c r="C79" s="291"/>
      <c r="D79" s="291"/>
      <c r="E79" s="291"/>
      <c r="F79" s="291"/>
      <c r="G79" s="291"/>
      <c r="H79" s="287">
        <v>1847662112</v>
      </c>
      <c r="I79" s="287">
        <v>0</v>
      </c>
      <c r="J79" s="287">
        <v>1847662112</v>
      </c>
      <c r="K79" s="287">
        <v>1457533945.8</v>
      </c>
      <c r="L79" s="288">
        <v>1457533945.8</v>
      </c>
      <c r="M79" s="281"/>
      <c r="N79" s="289">
        <v>390128166.19999999</v>
      </c>
      <c r="O79" s="281"/>
      <c r="P79" s="285"/>
    </row>
    <row r="80" spans="2:16" ht="18.600000000000001" customHeight="1" x14ac:dyDescent="0.2">
      <c r="B80" s="290" t="s">
        <v>377</v>
      </c>
      <c r="C80" s="291"/>
      <c r="D80" s="291"/>
      <c r="E80" s="291"/>
      <c r="F80" s="291"/>
      <c r="G80" s="291"/>
      <c r="H80" s="287">
        <v>28069901</v>
      </c>
      <c r="I80" s="287">
        <v>10347963</v>
      </c>
      <c r="J80" s="287">
        <v>38417864</v>
      </c>
      <c r="K80" s="287">
        <v>33169934</v>
      </c>
      <c r="L80" s="288">
        <v>33169934</v>
      </c>
      <c r="M80" s="281"/>
      <c r="N80" s="289">
        <v>5247930</v>
      </c>
      <c r="O80" s="281"/>
      <c r="P80" s="285"/>
    </row>
    <row r="81" spans="2:16" ht="16.899999999999999" customHeight="1" x14ac:dyDescent="0.2">
      <c r="B81" s="290" t="s">
        <v>378</v>
      </c>
      <c r="C81" s="291"/>
      <c r="D81" s="291"/>
      <c r="E81" s="291"/>
      <c r="F81" s="291"/>
      <c r="G81" s="291"/>
      <c r="H81" s="287">
        <v>212350948</v>
      </c>
      <c r="I81" s="287">
        <v>-32439611.719999999</v>
      </c>
      <c r="J81" s="287">
        <v>179911336.28</v>
      </c>
      <c r="K81" s="287">
        <v>87812019.560000002</v>
      </c>
      <c r="L81" s="288">
        <v>86675493.760000005</v>
      </c>
      <c r="M81" s="281"/>
      <c r="N81" s="289">
        <v>92099316.719999999</v>
      </c>
      <c r="O81" s="281"/>
      <c r="P81" s="285"/>
    </row>
    <row r="82" spans="2:16" ht="17.45" customHeight="1" x14ac:dyDescent="0.2">
      <c r="B82" s="292"/>
      <c r="C82" s="306"/>
      <c r="D82" s="306"/>
      <c r="E82" s="306"/>
      <c r="F82" s="306"/>
      <c r="G82" s="306"/>
      <c r="H82" s="293"/>
      <c r="I82" s="293"/>
      <c r="J82" s="307"/>
      <c r="K82" s="293"/>
      <c r="L82" s="294"/>
      <c r="M82" s="305"/>
      <c r="N82" s="295"/>
      <c r="O82" s="306"/>
      <c r="P82" s="285"/>
    </row>
    <row r="83" spans="2:16" ht="19.149999999999999" customHeight="1" x14ac:dyDescent="0.2">
      <c r="B83" s="286" t="s">
        <v>379</v>
      </c>
      <c r="C83" s="306"/>
      <c r="D83" s="306"/>
      <c r="E83" s="306"/>
      <c r="F83" s="306"/>
      <c r="G83" s="305"/>
      <c r="H83" s="304">
        <v>269252265</v>
      </c>
      <c r="I83" s="304">
        <v>4962217</v>
      </c>
      <c r="J83" s="287">
        <v>274214482</v>
      </c>
      <c r="K83" s="304">
        <v>175069870.59999999</v>
      </c>
      <c r="L83" s="288">
        <v>173614070.59999999</v>
      </c>
      <c r="M83" s="281"/>
      <c r="N83" s="289">
        <v>99144611.400000006</v>
      </c>
      <c r="O83" s="306"/>
      <c r="P83" s="285"/>
    </row>
    <row r="84" spans="2:16" ht="21.6" customHeight="1" x14ac:dyDescent="0.2">
      <c r="B84" s="290" t="s">
        <v>380</v>
      </c>
      <c r="C84" s="291"/>
      <c r="D84" s="291"/>
      <c r="E84" s="291"/>
      <c r="F84" s="291"/>
      <c r="G84" s="291"/>
      <c r="H84" s="287">
        <v>37318506</v>
      </c>
      <c r="I84" s="287">
        <v>0</v>
      </c>
      <c r="J84" s="287">
        <v>37318506</v>
      </c>
      <c r="K84" s="287">
        <v>9458985.5999999996</v>
      </c>
      <c r="L84" s="288">
        <v>9458985.5999999996</v>
      </c>
      <c r="M84" s="281"/>
      <c r="N84" s="289">
        <v>27859520.399999999</v>
      </c>
      <c r="O84" s="281"/>
      <c r="P84" s="285"/>
    </row>
    <row r="85" spans="2:16" ht="18.600000000000001" customHeight="1" x14ac:dyDescent="0.2">
      <c r="B85" s="290" t="s">
        <v>381</v>
      </c>
      <c r="C85" s="291"/>
      <c r="D85" s="291"/>
      <c r="E85" s="291"/>
      <c r="F85" s="291"/>
      <c r="G85" s="291"/>
      <c r="H85" s="287">
        <v>112933759</v>
      </c>
      <c r="I85" s="287">
        <v>-1117174.77</v>
      </c>
      <c r="J85" s="287">
        <v>111816584.23</v>
      </c>
      <c r="K85" s="287">
        <v>76028434.609999999</v>
      </c>
      <c r="L85" s="288">
        <v>76028434.609999999</v>
      </c>
      <c r="M85" s="281"/>
      <c r="N85" s="289">
        <v>35788149.619999997</v>
      </c>
      <c r="O85" s="281"/>
      <c r="P85" s="285"/>
    </row>
    <row r="86" spans="2:16" ht="21.6" customHeight="1" x14ac:dyDescent="0.2">
      <c r="B86" s="290" t="s">
        <v>382</v>
      </c>
      <c r="C86" s="291"/>
      <c r="D86" s="291"/>
      <c r="E86" s="291"/>
      <c r="F86" s="291"/>
      <c r="G86" s="291"/>
      <c r="H86" s="287">
        <v>0</v>
      </c>
      <c r="I86" s="287">
        <v>0</v>
      </c>
      <c r="J86" s="287">
        <v>0</v>
      </c>
      <c r="K86" s="287">
        <v>0</v>
      </c>
      <c r="L86" s="288">
        <v>0</v>
      </c>
      <c r="M86" s="281"/>
      <c r="N86" s="289">
        <v>0</v>
      </c>
      <c r="O86" s="281"/>
      <c r="P86" s="285"/>
    </row>
    <row r="87" spans="2:16" ht="19.899999999999999" customHeight="1" x14ac:dyDescent="0.2">
      <c r="B87" s="290" t="s">
        <v>383</v>
      </c>
      <c r="C87" s="291"/>
      <c r="D87" s="291"/>
      <c r="E87" s="291"/>
      <c r="F87" s="291"/>
      <c r="G87" s="291"/>
      <c r="H87" s="287">
        <v>45000000</v>
      </c>
      <c r="I87" s="287">
        <v>0</v>
      </c>
      <c r="J87" s="287">
        <v>45000000</v>
      </c>
      <c r="K87" s="287">
        <v>9517020</v>
      </c>
      <c r="L87" s="288">
        <v>8061220</v>
      </c>
      <c r="M87" s="281"/>
      <c r="N87" s="289">
        <v>35482980</v>
      </c>
      <c r="O87" s="281"/>
      <c r="P87" s="285"/>
    </row>
    <row r="88" spans="2:16" ht="19.149999999999999" customHeight="1" x14ac:dyDescent="0.2">
      <c r="B88" s="290" t="s">
        <v>384</v>
      </c>
      <c r="C88" s="291"/>
      <c r="D88" s="291"/>
      <c r="E88" s="291"/>
      <c r="F88" s="291"/>
      <c r="G88" s="291"/>
      <c r="H88" s="287">
        <v>0</v>
      </c>
      <c r="I88" s="287">
        <v>0</v>
      </c>
      <c r="J88" s="287">
        <v>0</v>
      </c>
      <c r="K88" s="287">
        <v>0</v>
      </c>
      <c r="L88" s="288">
        <v>0</v>
      </c>
      <c r="M88" s="281"/>
      <c r="N88" s="289">
        <v>0</v>
      </c>
      <c r="O88" s="281"/>
      <c r="P88" s="285"/>
    </row>
    <row r="89" spans="2:16" ht="18" customHeight="1" x14ac:dyDescent="0.2">
      <c r="B89" s="290" t="s">
        <v>385</v>
      </c>
      <c r="C89" s="291"/>
      <c r="D89" s="291"/>
      <c r="E89" s="291"/>
      <c r="F89" s="291"/>
      <c r="G89" s="291"/>
      <c r="H89" s="287">
        <v>0</v>
      </c>
      <c r="I89" s="287">
        <v>0</v>
      </c>
      <c r="J89" s="287">
        <v>0</v>
      </c>
      <c r="K89" s="287">
        <v>0</v>
      </c>
      <c r="L89" s="288">
        <v>0</v>
      </c>
      <c r="M89" s="281"/>
      <c r="N89" s="289">
        <v>0</v>
      </c>
      <c r="O89" s="281"/>
      <c r="P89" s="285"/>
    </row>
    <row r="90" spans="2:16" ht="19.899999999999999" customHeight="1" x14ac:dyDescent="0.2">
      <c r="B90" s="290" t="s">
        <v>386</v>
      </c>
      <c r="C90" s="291"/>
      <c r="D90" s="291"/>
      <c r="E90" s="291"/>
      <c r="F90" s="291"/>
      <c r="G90" s="291"/>
      <c r="H90" s="287">
        <v>74000000</v>
      </c>
      <c r="I90" s="287">
        <v>6079391.7699999996</v>
      </c>
      <c r="J90" s="287">
        <v>80079391.769999996</v>
      </c>
      <c r="K90" s="287">
        <v>80065430.390000001</v>
      </c>
      <c r="L90" s="288">
        <v>80065430.390000001</v>
      </c>
      <c r="M90" s="281"/>
      <c r="N90" s="289">
        <v>13961.38</v>
      </c>
      <c r="O90" s="281"/>
      <c r="P90" s="285"/>
    </row>
    <row r="91" spans="2:16" ht="26.45" customHeight="1" x14ac:dyDescent="0.2">
      <c r="B91" s="292"/>
      <c r="C91" s="281"/>
      <c r="D91" s="281"/>
      <c r="E91" s="281"/>
      <c r="F91" s="281"/>
      <c r="G91" s="281"/>
      <c r="H91" s="293"/>
      <c r="I91" s="293"/>
      <c r="J91" s="293"/>
      <c r="K91" s="293"/>
      <c r="L91" s="294"/>
      <c r="M91" s="281"/>
      <c r="N91" s="295"/>
      <c r="O91" s="281"/>
      <c r="P91" s="285"/>
    </row>
    <row r="92" spans="2:16" ht="19.149999999999999" customHeight="1" x14ac:dyDescent="0.2">
      <c r="B92" s="280" t="s">
        <v>387</v>
      </c>
      <c r="C92" s="281"/>
      <c r="D92" s="281"/>
      <c r="E92" s="281"/>
      <c r="F92" s="281"/>
      <c r="G92" s="281"/>
      <c r="H92" s="282">
        <v>9555837774</v>
      </c>
      <c r="I92" s="282">
        <v>2619381490.0300002</v>
      </c>
      <c r="J92" s="282">
        <v>12175219264.030001</v>
      </c>
      <c r="K92" s="282">
        <v>8666104875.8600006</v>
      </c>
      <c r="L92" s="283">
        <v>8650721794.2399998</v>
      </c>
      <c r="M92" s="281"/>
      <c r="N92" s="284">
        <v>3509114388.1700001</v>
      </c>
      <c r="O92" s="281"/>
      <c r="P92" s="285"/>
    </row>
    <row r="93" spans="2:16" ht="21.6" customHeight="1" x14ac:dyDescent="0.2">
      <c r="B93" s="286" t="s">
        <v>315</v>
      </c>
      <c r="C93" s="281"/>
      <c r="D93" s="281"/>
      <c r="E93" s="281"/>
      <c r="F93" s="281"/>
      <c r="G93" s="281"/>
      <c r="H93" s="287">
        <v>4001492251</v>
      </c>
      <c r="I93" s="287">
        <v>4246951.68</v>
      </c>
      <c r="J93" s="287">
        <v>4005739202.6799998</v>
      </c>
      <c r="K93" s="287">
        <v>2776260546.5100002</v>
      </c>
      <c r="L93" s="288">
        <v>2776260546.5100002</v>
      </c>
      <c r="M93" s="281"/>
      <c r="N93" s="289">
        <v>1229478656.1700001</v>
      </c>
      <c r="O93" s="281"/>
      <c r="P93" s="285"/>
    </row>
    <row r="94" spans="2:16" ht="17.45" customHeight="1" x14ac:dyDescent="0.2">
      <c r="B94" s="290" t="s">
        <v>316</v>
      </c>
      <c r="C94" s="291"/>
      <c r="D94" s="291"/>
      <c r="E94" s="291"/>
      <c r="F94" s="291"/>
      <c r="G94" s="291"/>
      <c r="H94" s="287">
        <v>2081721064</v>
      </c>
      <c r="I94" s="287">
        <v>149988996.59</v>
      </c>
      <c r="J94" s="287">
        <v>2231710060.5900002</v>
      </c>
      <c r="K94" s="287">
        <v>1637218979.5899999</v>
      </c>
      <c r="L94" s="288">
        <v>1637218979.5899999</v>
      </c>
      <c r="M94" s="281"/>
      <c r="N94" s="289">
        <v>594491081</v>
      </c>
      <c r="O94" s="281"/>
      <c r="P94" s="285"/>
    </row>
    <row r="95" spans="2:16" ht="19.149999999999999" customHeight="1" x14ac:dyDescent="0.2">
      <c r="B95" s="290" t="s">
        <v>317</v>
      </c>
      <c r="C95" s="291"/>
      <c r="D95" s="291"/>
      <c r="E95" s="291"/>
      <c r="F95" s="291"/>
      <c r="G95" s="291"/>
      <c r="H95" s="287">
        <v>7294029</v>
      </c>
      <c r="I95" s="287">
        <v>1777335.55</v>
      </c>
      <c r="J95" s="287">
        <v>9071364.5500000007</v>
      </c>
      <c r="K95" s="287">
        <v>6629847.0199999996</v>
      </c>
      <c r="L95" s="288">
        <v>6629847.0199999996</v>
      </c>
      <c r="M95" s="281"/>
      <c r="N95" s="289">
        <v>2441517.5299999998</v>
      </c>
      <c r="O95" s="281"/>
      <c r="P95" s="285"/>
    </row>
    <row r="96" spans="2:16" ht="15.6" customHeight="1" x14ac:dyDescent="0.2">
      <c r="B96" s="290" t="s">
        <v>318</v>
      </c>
      <c r="C96" s="291"/>
      <c r="D96" s="291"/>
      <c r="E96" s="291"/>
      <c r="F96" s="291"/>
      <c r="G96" s="291"/>
      <c r="H96" s="287">
        <v>908762545</v>
      </c>
      <c r="I96" s="287">
        <v>69407265.230000004</v>
      </c>
      <c r="J96" s="287">
        <v>978169810.23000002</v>
      </c>
      <c r="K96" s="287">
        <v>624449990.23000002</v>
      </c>
      <c r="L96" s="288">
        <v>624449990.23000002</v>
      </c>
      <c r="M96" s="281"/>
      <c r="N96" s="289">
        <v>353719820</v>
      </c>
      <c r="O96" s="281"/>
      <c r="P96" s="285"/>
    </row>
    <row r="97" spans="2:16" ht="15.6" customHeight="1" x14ac:dyDescent="0.2">
      <c r="B97" s="290" t="s">
        <v>319</v>
      </c>
      <c r="C97" s="291"/>
      <c r="D97" s="291"/>
      <c r="E97" s="291"/>
      <c r="F97" s="291"/>
      <c r="G97" s="291"/>
      <c r="H97" s="287">
        <v>475616194</v>
      </c>
      <c r="I97" s="287">
        <v>-70077496.989999995</v>
      </c>
      <c r="J97" s="287">
        <v>405538697.00999999</v>
      </c>
      <c r="K97" s="287">
        <v>254760255.05000001</v>
      </c>
      <c r="L97" s="288">
        <v>254760255.05000001</v>
      </c>
      <c r="M97" s="281"/>
      <c r="N97" s="289">
        <v>150778441.96000001</v>
      </c>
      <c r="O97" s="281"/>
      <c r="P97" s="285"/>
    </row>
    <row r="98" spans="2:16" ht="15" customHeight="1" x14ac:dyDescent="0.2">
      <c r="B98" s="290" t="s">
        <v>320</v>
      </c>
      <c r="C98" s="291"/>
      <c r="D98" s="291"/>
      <c r="E98" s="291"/>
      <c r="F98" s="291"/>
      <c r="G98" s="291"/>
      <c r="H98" s="287">
        <v>27814706</v>
      </c>
      <c r="I98" s="287">
        <v>25480868.309999999</v>
      </c>
      <c r="J98" s="287">
        <v>53295574.310000002</v>
      </c>
      <c r="K98" s="287">
        <v>50224260.310000002</v>
      </c>
      <c r="L98" s="288">
        <v>50224260.310000002</v>
      </c>
      <c r="M98" s="281"/>
      <c r="N98" s="289">
        <v>3071314</v>
      </c>
      <c r="O98" s="281"/>
      <c r="P98" s="285"/>
    </row>
    <row r="99" spans="2:16" ht="15.6" customHeight="1" x14ac:dyDescent="0.2">
      <c r="B99" s="290" t="s">
        <v>321</v>
      </c>
      <c r="C99" s="291"/>
      <c r="D99" s="291"/>
      <c r="E99" s="291"/>
      <c r="F99" s="291"/>
      <c r="G99" s="291"/>
      <c r="H99" s="287">
        <v>0</v>
      </c>
      <c r="I99" s="287">
        <v>0</v>
      </c>
      <c r="J99" s="287">
        <v>0</v>
      </c>
      <c r="K99" s="287">
        <v>0</v>
      </c>
      <c r="L99" s="288">
        <v>0</v>
      </c>
      <c r="M99" s="281"/>
      <c r="N99" s="289">
        <v>0</v>
      </c>
      <c r="O99" s="281"/>
      <c r="P99" s="285"/>
    </row>
    <row r="100" spans="2:16" ht="16.899999999999999" customHeight="1" x14ac:dyDescent="0.2">
      <c r="B100" s="290" t="s">
        <v>322</v>
      </c>
      <c r="C100" s="291"/>
      <c r="D100" s="291"/>
      <c r="E100" s="291"/>
      <c r="F100" s="291"/>
      <c r="G100" s="291"/>
      <c r="H100" s="287">
        <v>500283713</v>
      </c>
      <c r="I100" s="287">
        <v>-172330017.00999999</v>
      </c>
      <c r="J100" s="287">
        <v>327953695.99000001</v>
      </c>
      <c r="K100" s="287">
        <v>202977214.31</v>
      </c>
      <c r="L100" s="288">
        <v>202977214.31</v>
      </c>
      <c r="M100" s="281"/>
      <c r="N100" s="289">
        <v>124976481.68000001</v>
      </c>
      <c r="O100" s="281"/>
      <c r="P100" s="285"/>
    </row>
    <row r="101" spans="2:16" ht="17.45" customHeight="1" x14ac:dyDescent="0.2">
      <c r="B101" s="292"/>
      <c r="C101" s="281"/>
      <c r="D101" s="281"/>
      <c r="E101" s="281"/>
      <c r="F101" s="281"/>
      <c r="G101" s="281"/>
      <c r="H101" s="293"/>
      <c r="I101" s="293"/>
      <c r="J101" s="293"/>
      <c r="K101" s="293"/>
      <c r="L101" s="294"/>
      <c r="M101" s="281"/>
      <c r="N101" s="295"/>
      <c r="O101" s="281"/>
      <c r="P101" s="285"/>
    </row>
    <row r="102" spans="2:16" ht="15" customHeight="1" x14ac:dyDescent="0.2">
      <c r="B102" s="286" t="s">
        <v>323</v>
      </c>
      <c r="C102" s="281"/>
      <c r="D102" s="281"/>
      <c r="E102" s="281"/>
      <c r="F102" s="281"/>
      <c r="G102" s="281"/>
      <c r="H102" s="287">
        <v>46807079</v>
      </c>
      <c r="I102" s="287">
        <v>61125679.460000001</v>
      </c>
      <c r="J102" s="287">
        <v>107932758.45999999</v>
      </c>
      <c r="K102" s="287">
        <v>48225055.719999999</v>
      </c>
      <c r="L102" s="288">
        <v>48225055.719999999</v>
      </c>
      <c r="M102" s="281"/>
      <c r="N102" s="289">
        <v>59707702.740000002</v>
      </c>
      <c r="O102" s="281"/>
      <c r="P102" s="285"/>
    </row>
    <row r="103" spans="2:16" ht="30" customHeight="1" x14ac:dyDescent="0.2">
      <c r="B103" s="290" t="s">
        <v>324</v>
      </c>
      <c r="C103" s="291"/>
      <c r="D103" s="291"/>
      <c r="E103" s="291"/>
      <c r="F103" s="291"/>
      <c r="G103" s="291"/>
      <c r="H103" s="287">
        <v>4383467</v>
      </c>
      <c r="I103" s="287">
        <v>15992800.890000001</v>
      </c>
      <c r="J103" s="287">
        <v>20376267.890000001</v>
      </c>
      <c r="K103" s="287">
        <v>3085388.15</v>
      </c>
      <c r="L103" s="288">
        <v>3085388.15</v>
      </c>
      <c r="M103" s="281"/>
      <c r="N103" s="289">
        <v>17290879.739999998</v>
      </c>
      <c r="O103" s="281"/>
      <c r="P103" s="285"/>
    </row>
    <row r="104" spans="2:16" ht="19.149999999999999" customHeight="1" x14ac:dyDescent="0.2">
      <c r="B104" s="290" t="s">
        <v>325</v>
      </c>
      <c r="C104" s="291"/>
      <c r="D104" s="291"/>
      <c r="E104" s="291"/>
      <c r="F104" s="291"/>
      <c r="G104" s="291"/>
      <c r="H104" s="287">
        <v>10167200</v>
      </c>
      <c r="I104" s="287">
        <v>-84431.14</v>
      </c>
      <c r="J104" s="287">
        <v>10082768.859999999</v>
      </c>
      <c r="K104" s="287">
        <v>6202537.4100000001</v>
      </c>
      <c r="L104" s="288">
        <v>6202537.4100000001</v>
      </c>
      <c r="M104" s="281"/>
      <c r="N104" s="289">
        <v>3880231.45</v>
      </c>
      <c r="O104" s="281"/>
      <c r="P104" s="285"/>
    </row>
    <row r="105" spans="2:16" ht="29.45" customHeight="1" x14ac:dyDescent="0.2">
      <c r="B105" s="290" t="s">
        <v>326</v>
      </c>
      <c r="C105" s="291"/>
      <c r="D105" s="291"/>
      <c r="E105" s="291"/>
      <c r="F105" s="291"/>
      <c r="G105" s="291"/>
      <c r="H105" s="287">
        <v>0</v>
      </c>
      <c r="I105" s="287">
        <v>3833040.01</v>
      </c>
      <c r="J105" s="287">
        <v>3833040.01</v>
      </c>
      <c r="K105" s="287">
        <v>1972945.83</v>
      </c>
      <c r="L105" s="288">
        <v>1972945.83</v>
      </c>
      <c r="M105" s="281"/>
      <c r="N105" s="289">
        <v>1860094.18</v>
      </c>
      <c r="O105" s="281"/>
      <c r="P105" s="285"/>
    </row>
    <row r="106" spans="2:16" ht="25.15" customHeight="1" x14ac:dyDescent="0.2">
      <c r="B106" s="290" t="s">
        <v>327</v>
      </c>
      <c r="C106" s="291"/>
      <c r="D106" s="291"/>
      <c r="E106" s="291"/>
      <c r="F106" s="291"/>
      <c r="G106" s="291"/>
      <c r="H106" s="287">
        <v>728570</v>
      </c>
      <c r="I106" s="287">
        <v>4902222.2699999996</v>
      </c>
      <c r="J106" s="287">
        <v>5630792.2699999996</v>
      </c>
      <c r="K106" s="287">
        <v>3039351.1</v>
      </c>
      <c r="L106" s="288">
        <v>3039351.1</v>
      </c>
      <c r="M106" s="281"/>
      <c r="N106" s="289">
        <v>2591441.17</v>
      </c>
      <c r="O106" s="281"/>
      <c r="P106" s="285"/>
    </row>
    <row r="107" spans="2:16" ht="18" customHeight="1" x14ac:dyDescent="0.2">
      <c r="B107" s="290" t="s">
        <v>328</v>
      </c>
      <c r="C107" s="291"/>
      <c r="D107" s="291"/>
      <c r="E107" s="291"/>
      <c r="F107" s="291"/>
      <c r="G107" s="291"/>
      <c r="H107" s="287">
        <v>6448684</v>
      </c>
      <c r="I107" s="287">
        <v>5730089.8600000003</v>
      </c>
      <c r="J107" s="287">
        <v>12178773.859999999</v>
      </c>
      <c r="K107" s="287">
        <v>2929555.74</v>
      </c>
      <c r="L107" s="288">
        <v>2929555.74</v>
      </c>
      <c r="M107" s="281"/>
      <c r="N107" s="289">
        <v>9249218.1199999992</v>
      </c>
      <c r="O107" s="281"/>
      <c r="P107" s="285"/>
    </row>
    <row r="108" spans="2:16" ht="18" customHeight="1" x14ac:dyDescent="0.2">
      <c r="B108" s="290" t="s">
        <v>329</v>
      </c>
      <c r="C108" s="291"/>
      <c r="D108" s="291"/>
      <c r="E108" s="291"/>
      <c r="F108" s="291"/>
      <c r="G108" s="291"/>
      <c r="H108" s="287">
        <v>2821568</v>
      </c>
      <c r="I108" s="287">
        <v>2465467.15</v>
      </c>
      <c r="J108" s="287">
        <v>5287035.1500000004</v>
      </c>
      <c r="K108" s="287">
        <v>3557839.22</v>
      </c>
      <c r="L108" s="288">
        <v>3557839.22</v>
      </c>
      <c r="M108" s="281"/>
      <c r="N108" s="289">
        <v>1729195.93</v>
      </c>
      <c r="O108" s="281"/>
      <c r="P108" s="285"/>
    </row>
    <row r="109" spans="2:16" ht="30" customHeight="1" x14ac:dyDescent="0.2">
      <c r="B109" s="290" t="s">
        <v>330</v>
      </c>
      <c r="C109" s="291"/>
      <c r="D109" s="291"/>
      <c r="E109" s="291"/>
      <c r="F109" s="291"/>
      <c r="G109" s="291"/>
      <c r="H109" s="287">
        <v>18493650</v>
      </c>
      <c r="I109" s="287">
        <v>12443567.119999999</v>
      </c>
      <c r="J109" s="287">
        <v>30937217.120000001</v>
      </c>
      <c r="K109" s="287">
        <v>17644386.350000001</v>
      </c>
      <c r="L109" s="288">
        <v>17644386.350000001</v>
      </c>
      <c r="M109" s="281"/>
      <c r="N109" s="289">
        <v>13292830.77</v>
      </c>
      <c r="O109" s="281"/>
      <c r="P109" s="285"/>
    </row>
    <row r="110" spans="2:16" ht="22.15" customHeight="1" x14ac:dyDescent="0.2">
      <c r="B110" s="290" t="s">
        <v>331</v>
      </c>
      <c r="C110" s="291"/>
      <c r="D110" s="291"/>
      <c r="E110" s="291"/>
      <c r="F110" s="291"/>
      <c r="G110" s="291"/>
      <c r="H110" s="287">
        <v>2902300</v>
      </c>
      <c r="I110" s="287">
        <v>12224394.92</v>
      </c>
      <c r="J110" s="287">
        <v>15126694.92</v>
      </c>
      <c r="K110" s="287">
        <v>6440048.8799999999</v>
      </c>
      <c r="L110" s="288">
        <v>6440048.8799999999</v>
      </c>
      <c r="M110" s="281"/>
      <c r="N110" s="289">
        <v>8686646.0399999991</v>
      </c>
      <c r="O110" s="281"/>
      <c r="P110" s="285"/>
    </row>
    <row r="111" spans="2:16" ht="16.899999999999999" customHeight="1" x14ac:dyDescent="0.2">
      <c r="B111" s="290" t="s">
        <v>332</v>
      </c>
      <c r="C111" s="291"/>
      <c r="D111" s="291"/>
      <c r="E111" s="291"/>
      <c r="F111" s="291"/>
      <c r="G111" s="291"/>
      <c r="H111" s="287">
        <v>861640</v>
      </c>
      <c r="I111" s="287">
        <v>3618528.38</v>
      </c>
      <c r="J111" s="287">
        <v>4480168.38</v>
      </c>
      <c r="K111" s="287">
        <v>3353003.04</v>
      </c>
      <c r="L111" s="288">
        <v>3353003.04</v>
      </c>
      <c r="M111" s="281"/>
      <c r="N111" s="289">
        <v>1127165.3400000001</v>
      </c>
      <c r="O111" s="281"/>
      <c r="P111" s="285"/>
    </row>
    <row r="112" spans="2:16" ht="17.45" customHeight="1" x14ac:dyDescent="0.2">
      <c r="B112" s="292"/>
      <c r="C112" s="281"/>
      <c r="D112" s="281"/>
      <c r="E112" s="281"/>
      <c r="F112" s="281"/>
      <c r="G112" s="281"/>
      <c r="H112" s="293"/>
      <c r="I112" s="293"/>
      <c r="J112" s="293"/>
      <c r="K112" s="293"/>
      <c r="L112" s="294"/>
      <c r="M112" s="281"/>
      <c r="N112" s="295"/>
      <c r="O112" s="281"/>
      <c r="P112" s="285"/>
    </row>
    <row r="113" spans="2:16" ht="19.149999999999999" customHeight="1" x14ac:dyDescent="0.2">
      <c r="B113" s="286" t="s">
        <v>388</v>
      </c>
      <c r="C113" s="281"/>
      <c r="D113" s="281"/>
      <c r="E113" s="281"/>
      <c r="F113" s="281"/>
      <c r="G113" s="281"/>
      <c r="H113" s="287">
        <v>173382922</v>
      </c>
      <c r="I113" s="287">
        <v>95929455.670000002</v>
      </c>
      <c r="J113" s="287">
        <v>269312377.67000002</v>
      </c>
      <c r="K113" s="287">
        <v>179676092.99000001</v>
      </c>
      <c r="L113" s="288">
        <v>179676092.99000001</v>
      </c>
      <c r="M113" s="281"/>
      <c r="N113" s="289">
        <v>89636284.680000007</v>
      </c>
      <c r="O113" s="281"/>
      <c r="P113" s="285"/>
    </row>
    <row r="114" spans="2:16" ht="19.899999999999999" customHeight="1" x14ac:dyDescent="0.2">
      <c r="B114" s="290" t="s">
        <v>334</v>
      </c>
      <c r="C114" s="291"/>
      <c r="D114" s="291"/>
      <c r="E114" s="291"/>
      <c r="F114" s="291"/>
      <c r="G114" s="291"/>
      <c r="H114" s="287">
        <v>45487665</v>
      </c>
      <c r="I114" s="287">
        <v>15453274.199999999</v>
      </c>
      <c r="J114" s="287">
        <v>60940939.200000003</v>
      </c>
      <c r="K114" s="287">
        <v>43558013.82</v>
      </c>
      <c r="L114" s="288">
        <v>43558013.82</v>
      </c>
      <c r="M114" s="281"/>
      <c r="N114" s="289">
        <v>17382925.379999999</v>
      </c>
      <c r="O114" s="281"/>
      <c r="P114" s="285"/>
    </row>
    <row r="115" spans="2:16" ht="21" customHeight="1" x14ac:dyDescent="0.2">
      <c r="B115" s="290" t="s">
        <v>335</v>
      </c>
      <c r="C115" s="291"/>
      <c r="D115" s="291"/>
      <c r="E115" s="291"/>
      <c r="F115" s="291"/>
      <c r="G115" s="291"/>
      <c r="H115" s="287">
        <v>9173804</v>
      </c>
      <c r="I115" s="287">
        <v>5443817.8700000001</v>
      </c>
      <c r="J115" s="287">
        <v>14617621.869999999</v>
      </c>
      <c r="K115" s="287">
        <v>9144596.1999999993</v>
      </c>
      <c r="L115" s="288">
        <v>9144596.1999999993</v>
      </c>
      <c r="M115" s="281"/>
      <c r="N115" s="289">
        <v>5473025.6699999999</v>
      </c>
      <c r="O115" s="281"/>
      <c r="P115" s="285"/>
    </row>
    <row r="116" spans="2:16" ht="30" customHeight="1" x14ac:dyDescent="0.2">
      <c r="B116" s="290" t="s">
        <v>336</v>
      </c>
      <c r="C116" s="291"/>
      <c r="D116" s="291"/>
      <c r="E116" s="291"/>
      <c r="F116" s="291"/>
      <c r="G116" s="291"/>
      <c r="H116" s="287">
        <v>18418269</v>
      </c>
      <c r="I116" s="287">
        <v>26381141.09</v>
      </c>
      <c r="J116" s="287">
        <v>44799410.090000004</v>
      </c>
      <c r="K116" s="287">
        <v>27647625.940000001</v>
      </c>
      <c r="L116" s="288">
        <v>27647625.940000001</v>
      </c>
      <c r="M116" s="281"/>
      <c r="N116" s="289">
        <v>17151784.149999999</v>
      </c>
      <c r="O116" s="281"/>
      <c r="P116" s="285"/>
    </row>
    <row r="117" spans="2:16" ht="19.899999999999999" customHeight="1" x14ac:dyDescent="0.2">
      <c r="B117" s="290" t="s">
        <v>337</v>
      </c>
      <c r="C117" s="291"/>
      <c r="D117" s="291"/>
      <c r="E117" s="291"/>
      <c r="F117" s="291"/>
      <c r="G117" s="291"/>
      <c r="H117" s="287">
        <v>488000</v>
      </c>
      <c r="I117" s="287">
        <v>4833481.84</v>
      </c>
      <c r="J117" s="287">
        <v>5321481.84</v>
      </c>
      <c r="K117" s="287">
        <v>3091755</v>
      </c>
      <c r="L117" s="288">
        <v>3091755</v>
      </c>
      <c r="M117" s="281"/>
      <c r="N117" s="289">
        <v>2229726.84</v>
      </c>
      <c r="O117" s="281"/>
      <c r="P117" s="285"/>
    </row>
    <row r="118" spans="2:16" ht="25.9" customHeight="1" x14ac:dyDescent="0.2">
      <c r="B118" s="290" t="s">
        <v>338</v>
      </c>
      <c r="C118" s="291"/>
      <c r="D118" s="291"/>
      <c r="E118" s="291"/>
      <c r="F118" s="291"/>
      <c r="G118" s="291"/>
      <c r="H118" s="287">
        <v>91598252</v>
      </c>
      <c r="I118" s="287">
        <v>26803595.039999999</v>
      </c>
      <c r="J118" s="287">
        <v>118401847.04000001</v>
      </c>
      <c r="K118" s="287">
        <v>83166153.280000001</v>
      </c>
      <c r="L118" s="288">
        <v>83166153.280000001</v>
      </c>
      <c r="M118" s="281"/>
      <c r="N118" s="289">
        <v>35235693.759999998</v>
      </c>
      <c r="O118" s="281"/>
      <c r="P118" s="285"/>
    </row>
    <row r="119" spans="2:16" ht="19.899999999999999" customHeight="1" x14ac:dyDescent="0.2">
      <c r="B119" s="290" t="s">
        <v>339</v>
      </c>
      <c r="C119" s="291"/>
      <c r="D119" s="291"/>
      <c r="E119" s="291"/>
      <c r="F119" s="291"/>
      <c r="G119" s="291"/>
      <c r="H119" s="287">
        <v>891800</v>
      </c>
      <c r="I119" s="287">
        <v>1146490.27</v>
      </c>
      <c r="J119" s="287">
        <v>2038290.27</v>
      </c>
      <c r="K119" s="287">
        <v>1507827.65</v>
      </c>
      <c r="L119" s="288">
        <v>1507827.65</v>
      </c>
      <c r="M119" s="281"/>
      <c r="N119" s="289">
        <v>530462.62</v>
      </c>
      <c r="O119" s="281"/>
      <c r="P119" s="285"/>
    </row>
    <row r="120" spans="2:16" ht="19.149999999999999" customHeight="1" x14ac:dyDescent="0.2">
      <c r="B120" s="290" t="s">
        <v>340</v>
      </c>
      <c r="C120" s="291"/>
      <c r="D120" s="291"/>
      <c r="E120" s="291"/>
      <c r="F120" s="291"/>
      <c r="G120" s="291"/>
      <c r="H120" s="287">
        <v>3276257</v>
      </c>
      <c r="I120" s="287">
        <v>-583067.82999999996</v>
      </c>
      <c r="J120" s="287">
        <v>2693189.17</v>
      </c>
      <c r="K120" s="287">
        <v>1566321.92</v>
      </c>
      <c r="L120" s="288">
        <v>1566321.92</v>
      </c>
      <c r="M120" s="281"/>
      <c r="N120" s="289">
        <v>1126867.25</v>
      </c>
      <c r="O120" s="281"/>
      <c r="P120" s="285"/>
    </row>
    <row r="121" spans="2:16" ht="17.45" customHeight="1" x14ac:dyDescent="0.2">
      <c r="B121" s="290" t="s">
        <v>341</v>
      </c>
      <c r="C121" s="291"/>
      <c r="D121" s="291"/>
      <c r="E121" s="291"/>
      <c r="F121" s="291"/>
      <c r="G121" s="291"/>
      <c r="H121" s="287">
        <v>3146035</v>
      </c>
      <c r="I121" s="287">
        <v>15915978.1</v>
      </c>
      <c r="J121" s="287">
        <v>19062013.100000001</v>
      </c>
      <c r="K121" s="287">
        <v>8814952.0899999999</v>
      </c>
      <c r="L121" s="288">
        <v>8814952.0899999999</v>
      </c>
      <c r="M121" s="281"/>
      <c r="N121" s="289">
        <v>10247061.01</v>
      </c>
      <c r="O121" s="281"/>
      <c r="P121" s="285"/>
    </row>
    <row r="122" spans="2:16" ht="17.45" customHeight="1" x14ac:dyDescent="0.2">
      <c r="B122" s="290" t="s">
        <v>342</v>
      </c>
      <c r="C122" s="291"/>
      <c r="D122" s="291"/>
      <c r="E122" s="291"/>
      <c r="F122" s="291"/>
      <c r="G122" s="291"/>
      <c r="H122" s="287">
        <v>902840</v>
      </c>
      <c r="I122" s="287">
        <v>534745.09</v>
      </c>
      <c r="J122" s="287">
        <v>1437585.09</v>
      </c>
      <c r="K122" s="287">
        <v>1178847.0900000001</v>
      </c>
      <c r="L122" s="288">
        <v>1178847.0900000001</v>
      </c>
      <c r="M122" s="281"/>
      <c r="N122" s="289">
        <v>258738</v>
      </c>
      <c r="O122" s="281"/>
      <c r="P122" s="285"/>
    </row>
    <row r="123" spans="2:16" ht="17.45" customHeight="1" x14ac:dyDescent="0.2">
      <c r="B123" s="292"/>
      <c r="C123" s="281"/>
      <c r="D123" s="281"/>
      <c r="E123" s="281"/>
      <c r="F123" s="281"/>
      <c r="G123" s="281"/>
      <c r="H123" s="293"/>
      <c r="I123" s="293"/>
      <c r="J123" s="293"/>
      <c r="K123" s="293"/>
      <c r="L123" s="294"/>
      <c r="M123" s="281"/>
      <c r="N123" s="295"/>
      <c r="O123" s="281"/>
      <c r="P123" s="285"/>
    </row>
    <row r="124" spans="2:16" ht="33" customHeight="1" x14ac:dyDescent="0.2">
      <c r="B124" s="286" t="s">
        <v>343</v>
      </c>
      <c r="C124" s="281"/>
      <c r="D124" s="281"/>
      <c r="E124" s="281"/>
      <c r="F124" s="281"/>
      <c r="G124" s="281"/>
      <c r="H124" s="287">
        <v>2867398130</v>
      </c>
      <c r="I124" s="287">
        <v>1655985838.4200001</v>
      </c>
      <c r="J124" s="287">
        <v>4523383968.4200001</v>
      </c>
      <c r="K124" s="287">
        <v>3399414074.6900001</v>
      </c>
      <c r="L124" s="288">
        <v>3390594074.6900001</v>
      </c>
      <c r="M124" s="281"/>
      <c r="N124" s="289">
        <v>1123969893.73</v>
      </c>
      <c r="O124" s="281"/>
      <c r="P124" s="285"/>
    </row>
    <row r="125" spans="2:16" ht="22.9" customHeight="1" x14ac:dyDescent="0.2">
      <c r="B125" s="290" t="s">
        <v>344</v>
      </c>
      <c r="C125" s="291"/>
      <c r="D125" s="291"/>
      <c r="E125" s="291"/>
      <c r="F125" s="291"/>
      <c r="G125" s="291"/>
      <c r="H125" s="287">
        <v>0</v>
      </c>
      <c r="I125" s="287">
        <v>20000000</v>
      </c>
      <c r="J125" s="287">
        <v>20000000</v>
      </c>
      <c r="K125" s="287">
        <v>6820000</v>
      </c>
      <c r="L125" s="288">
        <v>0</v>
      </c>
      <c r="M125" s="281"/>
      <c r="N125" s="289">
        <v>13180000</v>
      </c>
      <c r="O125" s="281"/>
      <c r="P125" s="285"/>
    </row>
    <row r="126" spans="2:16" ht="18.600000000000001" customHeight="1" x14ac:dyDescent="0.2">
      <c r="B126" s="290" t="s">
        <v>345</v>
      </c>
      <c r="C126" s="291"/>
      <c r="D126" s="291"/>
      <c r="E126" s="291"/>
      <c r="F126" s="291"/>
      <c r="G126" s="291"/>
      <c r="H126" s="287">
        <v>2857044307</v>
      </c>
      <c r="I126" s="287">
        <v>1527128869.73</v>
      </c>
      <c r="J126" s="287">
        <v>4384173176.7299995</v>
      </c>
      <c r="K126" s="287">
        <v>3289315831.3299999</v>
      </c>
      <c r="L126" s="288">
        <v>3287315831.3299999</v>
      </c>
      <c r="M126" s="281"/>
      <c r="N126" s="289">
        <v>1094857345.4000001</v>
      </c>
      <c r="O126" s="281"/>
      <c r="P126" s="285"/>
    </row>
    <row r="127" spans="2:16" ht="18.600000000000001" customHeight="1" x14ac:dyDescent="0.2">
      <c r="B127" s="290" t="s">
        <v>346</v>
      </c>
      <c r="C127" s="291"/>
      <c r="D127" s="291"/>
      <c r="E127" s="291"/>
      <c r="F127" s="291"/>
      <c r="G127" s="291"/>
      <c r="H127" s="287">
        <v>0</v>
      </c>
      <c r="I127" s="287">
        <v>0</v>
      </c>
      <c r="J127" s="287">
        <v>0</v>
      </c>
      <c r="K127" s="287">
        <v>0</v>
      </c>
      <c r="L127" s="288">
        <v>0</v>
      </c>
      <c r="M127" s="281"/>
      <c r="N127" s="289">
        <v>0</v>
      </c>
      <c r="O127" s="281"/>
      <c r="P127" s="285"/>
    </row>
    <row r="128" spans="2:16" ht="15.6" customHeight="1" x14ac:dyDescent="0.2">
      <c r="B128" s="308" t="s">
        <v>347</v>
      </c>
      <c r="C128" s="309"/>
      <c r="D128" s="309"/>
      <c r="E128" s="309"/>
      <c r="F128" s="309"/>
      <c r="G128" s="309"/>
      <c r="H128" s="310">
        <v>10353823</v>
      </c>
      <c r="I128" s="310">
        <v>50261968.689999998</v>
      </c>
      <c r="J128" s="310">
        <v>60615791.689999998</v>
      </c>
      <c r="K128" s="310">
        <v>49283243.359999999</v>
      </c>
      <c r="L128" s="311">
        <v>49283243.359999999</v>
      </c>
      <c r="M128" s="312"/>
      <c r="N128" s="313">
        <v>11332548.33</v>
      </c>
      <c r="O128" s="297"/>
      <c r="P128" s="301"/>
    </row>
    <row r="129" spans="2:16" ht="23.45" customHeight="1" x14ac:dyDescent="0.2">
      <c r="B129" s="314" t="s">
        <v>348</v>
      </c>
      <c r="C129" s="315"/>
      <c r="D129" s="315"/>
      <c r="E129" s="315"/>
      <c r="F129" s="315"/>
      <c r="G129" s="316"/>
      <c r="H129" s="317">
        <v>0</v>
      </c>
      <c r="I129" s="287">
        <v>0</v>
      </c>
      <c r="J129" s="287">
        <v>0</v>
      </c>
      <c r="K129" s="317">
        <v>0</v>
      </c>
      <c r="L129" s="288">
        <v>0</v>
      </c>
      <c r="M129" s="305"/>
      <c r="N129" s="289">
        <v>0</v>
      </c>
      <c r="O129" s="281"/>
      <c r="P129" s="285"/>
    </row>
    <row r="130" spans="2:16" ht="22.9" customHeight="1" x14ac:dyDescent="0.2">
      <c r="B130" s="290" t="s">
        <v>349</v>
      </c>
      <c r="C130" s="291"/>
      <c r="D130" s="291"/>
      <c r="E130" s="291"/>
      <c r="F130" s="291"/>
      <c r="G130" s="291"/>
      <c r="H130" s="287">
        <v>0</v>
      </c>
      <c r="I130" s="304">
        <v>58595000</v>
      </c>
      <c r="J130" s="304">
        <v>58595000</v>
      </c>
      <c r="K130" s="287">
        <v>53995000</v>
      </c>
      <c r="L130" s="288">
        <v>53995000</v>
      </c>
      <c r="M130" s="305"/>
      <c r="N130" s="289">
        <v>4600000</v>
      </c>
      <c r="O130" s="281"/>
      <c r="P130" s="285"/>
    </row>
    <row r="131" spans="2:16" ht="16.899999999999999" customHeight="1" x14ac:dyDescent="0.2">
      <c r="B131" s="290" t="s">
        <v>350</v>
      </c>
      <c r="C131" s="291"/>
      <c r="D131" s="291"/>
      <c r="E131" s="291"/>
      <c r="F131" s="291"/>
      <c r="G131" s="291"/>
      <c r="H131" s="287">
        <v>0</v>
      </c>
      <c r="I131" s="287">
        <v>0</v>
      </c>
      <c r="J131" s="287">
        <v>0</v>
      </c>
      <c r="K131" s="287">
        <v>0</v>
      </c>
      <c r="L131" s="288">
        <v>0</v>
      </c>
      <c r="M131" s="281"/>
      <c r="N131" s="289">
        <v>0</v>
      </c>
      <c r="O131" s="281"/>
      <c r="P131" s="285"/>
    </row>
    <row r="132" spans="2:16" ht="19.899999999999999" customHeight="1" x14ac:dyDescent="0.2">
      <c r="B132" s="290" t="s">
        <v>351</v>
      </c>
      <c r="C132" s="302"/>
      <c r="D132" s="302"/>
      <c r="E132" s="302"/>
      <c r="F132" s="302"/>
      <c r="G132" s="303"/>
      <c r="H132" s="287">
        <v>0</v>
      </c>
      <c r="I132" s="304">
        <v>0</v>
      </c>
      <c r="J132" s="304">
        <v>0</v>
      </c>
      <c r="K132" s="304">
        <v>0</v>
      </c>
      <c r="L132" s="288">
        <v>0</v>
      </c>
      <c r="M132" s="305"/>
      <c r="N132" s="289">
        <v>0</v>
      </c>
      <c r="O132" s="306"/>
      <c r="P132" s="285"/>
    </row>
    <row r="133" spans="2:16" ht="17.45" customHeight="1" x14ac:dyDescent="0.2">
      <c r="B133" s="290" t="s">
        <v>352</v>
      </c>
      <c r="C133" s="291"/>
      <c r="D133" s="291"/>
      <c r="E133" s="291"/>
      <c r="F133" s="291"/>
      <c r="G133" s="291"/>
      <c r="H133" s="304">
        <v>0</v>
      </c>
      <c r="I133" s="287">
        <v>0</v>
      </c>
      <c r="J133" s="287">
        <v>0</v>
      </c>
      <c r="K133" s="287">
        <v>0</v>
      </c>
      <c r="L133" s="288">
        <v>0</v>
      </c>
      <c r="M133" s="281"/>
      <c r="N133" s="289">
        <v>0</v>
      </c>
      <c r="O133" s="306"/>
      <c r="P133" s="285"/>
    </row>
    <row r="134" spans="2:16" ht="17.45" customHeight="1" x14ac:dyDescent="0.2">
      <c r="B134" s="292"/>
      <c r="C134" s="281"/>
      <c r="D134" s="281"/>
      <c r="E134" s="281"/>
      <c r="F134" s="281"/>
      <c r="G134" s="281"/>
      <c r="H134" s="293"/>
      <c r="I134" s="293"/>
      <c r="J134" s="293"/>
      <c r="K134" s="293"/>
      <c r="L134" s="294"/>
      <c r="M134" s="281"/>
      <c r="N134" s="295"/>
      <c r="O134" s="281"/>
      <c r="P134" s="285"/>
    </row>
    <row r="135" spans="2:16" ht="31.9" customHeight="1" x14ac:dyDescent="0.2">
      <c r="B135" s="286" t="s">
        <v>353</v>
      </c>
      <c r="C135" s="281"/>
      <c r="D135" s="281"/>
      <c r="E135" s="281"/>
      <c r="F135" s="281"/>
      <c r="G135" s="281"/>
      <c r="H135" s="287">
        <v>33728298</v>
      </c>
      <c r="I135" s="287">
        <v>96569174.989999995</v>
      </c>
      <c r="J135" s="287">
        <v>130297472.98999999</v>
      </c>
      <c r="K135" s="287">
        <v>64715580.729999997</v>
      </c>
      <c r="L135" s="288">
        <v>64715580.729999997</v>
      </c>
      <c r="M135" s="281"/>
      <c r="N135" s="289">
        <v>65581892.259999998</v>
      </c>
      <c r="O135" s="281"/>
      <c r="P135" s="285"/>
    </row>
    <row r="136" spans="2:16" ht="19.149999999999999" customHeight="1" x14ac:dyDescent="0.2">
      <c r="B136" s="290" t="s">
        <v>354</v>
      </c>
      <c r="C136" s="291"/>
      <c r="D136" s="291"/>
      <c r="E136" s="291"/>
      <c r="F136" s="291"/>
      <c r="G136" s="291"/>
      <c r="H136" s="287">
        <v>8314195</v>
      </c>
      <c r="I136" s="287">
        <v>20410462.449999999</v>
      </c>
      <c r="J136" s="287">
        <v>28724657.449999999</v>
      </c>
      <c r="K136" s="287">
        <v>11645872.310000001</v>
      </c>
      <c r="L136" s="288">
        <v>11645872.310000001</v>
      </c>
      <c r="M136" s="281"/>
      <c r="N136" s="289">
        <v>17078785.140000001</v>
      </c>
      <c r="O136" s="281"/>
      <c r="P136" s="285"/>
    </row>
    <row r="137" spans="2:16" ht="19.899999999999999" customHeight="1" x14ac:dyDescent="0.2">
      <c r="B137" s="290" t="s">
        <v>355</v>
      </c>
      <c r="C137" s="302"/>
      <c r="D137" s="302"/>
      <c r="E137" s="302"/>
      <c r="F137" s="302"/>
      <c r="G137" s="303"/>
      <c r="H137" s="304">
        <v>251800</v>
      </c>
      <c r="I137" s="304">
        <v>6813015.9000000004</v>
      </c>
      <c r="J137" s="287">
        <v>7064815.9000000004</v>
      </c>
      <c r="K137" s="304">
        <v>3531612.5</v>
      </c>
      <c r="L137" s="288">
        <v>3531612.5</v>
      </c>
      <c r="M137" s="306"/>
      <c r="N137" s="289">
        <v>3533203.4</v>
      </c>
      <c r="O137" s="306"/>
      <c r="P137" s="285"/>
    </row>
    <row r="138" spans="2:16" ht="20.45" customHeight="1" x14ac:dyDescent="0.2">
      <c r="B138" s="290" t="s">
        <v>356</v>
      </c>
      <c r="C138" s="291"/>
      <c r="D138" s="291"/>
      <c r="E138" s="291"/>
      <c r="F138" s="291"/>
      <c r="G138" s="291"/>
      <c r="H138" s="287">
        <v>48000</v>
      </c>
      <c r="I138" s="287">
        <v>1017574</v>
      </c>
      <c r="J138" s="304">
        <v>1065574</v>
      </c>
      <c r="K138" s="287">
        <v>33756</v>
      </c>
      <c r="L138" s="288">
        <v>33756</v>
      </c>
      <c r="M138" s="305"/>
      <c r="N138" s="289">
        <v>1031818</v>
      </c>
      <c r="O138" s="281"/>
      <c r="P138" s="285"/>
    </row>
    <row r="139" spans="2:16" ht="18" customHeight="1" x14ac:dyDescent="0.2">
      <c r="B139" s="290" t="s">
        <v>357</v>
      </c>
      <c r="C139" s="291"/>
      <c r="D139" s="291"/>
      <c r="E139" s="291"/>
      <c r="F139" s="291"/>
      <c r="G139" s="291"/>
      <c r="H139" s="287">
        <v>10130608</v>
      </c>
      <c r="I139" s="287">
        <v>31219241.350000001</v>
      </c>
      <c r="J139" s="287">
        <v>41349849.350000001</v>
      </c>
      <c r="K139" s="287">
        <v>27249814.989999998</v>
      </c>
      <c r="L139" s="288">
        <v>27249814.989999998</v>
      </c>
      <c r="M139" s="281"/>
      <c r="N139" s="289">
        <v>14100034.359999999</v>
      </c>
      <c r="O139" s="281"/>
      <c r="P139" s="285"/>
    </row>
    <row r="140" spans="2:16" ht="20.45" customHeight="1" x14ac:dyDescent="0.2">
      <c r="B140" s="290" t="s">
        <v>358</v>
      </c>
      <c r="C140" s="291"/>
      <c r="D140" s="291"/>
      <c r="E140" s="291"/>
      <c r="F140" s="291"/>
      <c r="G140" s="291"/>
      <c r="H140" s="287">
        <v>44000</v>
      </c>
      <c r="I140" s="287">
        <v>856224</v>
      </c>
      <c r="J140" s="287">
        <v>900224</v>
      </c>
      <c r="K140" s="287">
        <v>100850.4</v>
      </c>
      <c r="L140" s="288">
        <v>100850.4</v>
      </c>
      <c r="M140" s="281"/>
      <c r="N140" s="289">
        <v>799373.6</v>
      </c>
      <c r="O140" s="281"/>
      <c r="P140" s="285"/>
    </row>
    <row r="141" spans="2:16" ht="15" customHeight="1" x14ac:dyDescent="0.2">
      <c r="B141" s="290" t="s">
        <v>359</v>
      </c>
      <c r="C141" s="291"/>
      <c r="D141" s="291"/>
      <c r="E141" s="291"/>
      <c r="F141" s="291"/>
      <c r="G141" s="291"/>
      <c r="H141" s="287">
        <v>3884450</v>
      </c>
      <c r="I141" s="287">
        <v>24767210.640000001</v>
      </c>
      <c r="J141" s="287">
        <v>28651660.640000001</v>
      </c>
      <c r="K141" s="287">
        <v>12168391.789999999</v>
      </c>
      <c r="L141" s="288">
        <v>12168391.789999999</v>
      </c>
      <c r="M141" s="281"/>
      <c r="N141" s="289">
        <v>16483268.85</v>
      </c>
      <c r="O141" s="281"/>
      <c r="P141" s="285"/>
    </row>
    <row r="142" spans="2:16" ht="18" customHeight="1" x14ac:dyDescent="0.2">
      <c r="B142" s="290" t="s">
        <v>360</v>
      </c>
      <c r="C142" s="291"/>
      <c r="D142" s="291"/>
      <c r="E142" s="291"/>
      <c r="F142" s="291"/>
      <c r="G142" s="291"/>
      <c r="H142" s="287">
        <v>0</v>
      </c>
      <c r="I142" s="287">
        <v>0</v>
      </c>
      <c r="J142" s="287">
        <v>0</v>
      </c>
      <c r="K142" s="287">
        <v>0</v>
      </c>
      <c r="L142" s="288">
        <v>0</v>
      </c>
      <c r="M142" s="281"/>
      <c r="N142" s="289">
        <v>0</v>
      </c>
      <c r="O142" s="281"/>
      <c r="P142" s="285"/>
    </row>
    <row r="143" spans="2:16" ht="15" customHeight="1" x14ac:dyDescent="0.2">
      <c r="B143" s="290" t="s">
        <v>361</v>
      </c>
      <c r="C143" s="291"/>
      <c r="D143" s="291"/>
      <c r="E143" s="291"/>
      <c r="F143" s="291"/>
      <c r="G143" s="291"/>
      <c r="H143" s="287">
        <v>0</v>
      </c>
      <c r="I143" s="287">
        <v>2000000</v>
      </c>
      <c r="J143" s="287">
        <v>2000000</v>
      </c>
      <c r="K143" s="287">
        <v>0</v>
      </c>
      <c r="L143" s="288">
        <v>0</v>
      </c>
      <c r="M143" s="281"/>
      <c r="N143" s="289">
        <v>2000000</v>
      </c>
      <c r="O143" s="281"/>
      <c r="P143" s="285"/>
    </row>
    <row r="144" spans="2:16" ht="16.149999999999999" customHeight="1" x14ac:dyDescent="0.2">
      <c r="B144" s="290" t="s">
        <v>362</v>
      </c>
      <c r="C144" s="291"/>
      <c r="D144" s="291"/>
      <c r="E144" s="291"/>
      <c r="F144" s="291"/>
      <c r="G144" s="291"/>
      <c r="H144" s="287">
        <v>11055245</v>
      </c>
      <c r="I144" s="287">
        <v>9485446.6500000004</v>
      </c>
      <c r="J144" s="287">
        <v>20540691.649999999</v>
      </c>
      <c r="K144" s="287">
        <v>9985282.7400000002</v>
      </c>
      <c r="L144" s="288">
        <v>9985282.7400000002</v>
      </c>
      <c r="M144" s="281"/>
      <c r="N144" s="289">
        <v>10555408.91</v>
      </c>
      <c r="O144" s="281"/>
      <c r="P144" s="285"/>
    </row>
    <row r="145" spans="2:16" ht="17.45" customHeight="1" x14ac:dyDescent="0.2">
      <c r="B145" s="292"/>
      <c r="C145" s="281"/>
      <c r="D145" s="281"/>
      <c r="E145" s="281"/>
      <c r="F145" s="281"/>
      <c r="G145" s="281"/>
      <c r="H145" s="293"/>
      <c r="I145" s="293"/>
      <c r="J145" s="293"/>
      <c r="K145" s="293"/>
      <c r="L145" s="294"/>
      <c r="M145" s="281"/>
      <c r="N145" s="295"/>
      <c r="O145" s="281"/>
      <c r="P145" s="285"/>
    </row>
    <row r="146" spans="2:16" ht="16.899999999999999" customHeight="1" x14ac:dyDescent="0.2">
      <c r="B146" s="286" t="s">
        <v>363</v>
      </c>
      <c r="C146" s="281"/>
      <c r="D146" s="281"/>
      <c r="E146" s="281"/>
      <c r="F146" s="281"/>
      <c r="G146" s="281"/>
      <c r="H146" s="287">
        <v>458066904</v>
      </c>
      <c r="I146" s="287">
        <v>613958578.95000005</v>
      </c>
      <c r="J146" s="287">
        <v>1072025482.95</v>
      </c>
      <c r="K146" s="287">
        <v>523469106.50999999</v>
      </c>
      <c r="L146" s="288">
        <v>516906024.88999999</v>
      </c>
      <c r="M146" s="281"/>
      <c r="N146" s="289">
        <v>548556376.44000006</v>
      </c>
      <c r="O146" s="281"/>
      <c r="P146" s="285"/>
    </row>
    <row r="147" spans="2:16" ht="19.149999999999999" customHeight="1" x14ac:dyDescent="0.2">
      <c r="B147" s="290" t="s">
        <v>364</v>
      </c>
      <c r="C147" s="291"/>
      <c r="D147" s="291"/>
      <c r="E147" s="291"/>
      <c r="F147" s="291"/>
      <c r="G147" s="291"/>
      <c r="H147" s="287">
        <v>396716854</v>
      </c>
      <c r="I147" s="287">
        <v>608423791.19000006</v>
      </c>
      <c r="J147" s="287">
        <v>1005140645.1900001</v>
      </c>
      <c r="K147" s="287">
        <v>489217194.49000001</v>
      </c>
      <c r="L147" s="288">
        <v>482654112.87</v>
      </c>
      <c r="M147" s="281"/>
      <c r="N147" s="289">
        <v>515923450.69999999</v>
      </c>
      <c r="O147" s="281"/>
      <c r="P147" s="285"/>
    </row>
    <row r="148" spans="2:16" ht="16.899999999999999" customHeight="1" x14ac:dyDescent="0.2">
      <c r="B148" s="290" t="s">
        <v>365</v>
      </c>
      <c r="C148" s="291"/>
      <c r="D148" s="291"/>
      <c r="E148" s="291"/>
      <c r="F148" s="291"/>
      <c r="G148" s="291"/>
      <c r="H148" s="287">
        <v>61350050</v>
      </c>
      <c r="I148" s="287">
        <v>5534787.7599999998</v>
      </c>
      <c r="J148" s="287">
        <v>66884837.759999998</v>
      </c>
      <c r="K148" s="287">
        <v>34251912.020000003</v>
      </c>
      <c r="L148" s="288">
        <v>34251912.020000003</v>
      </c>
      <c r="M148" s="281"/>
      <c r="N148" s="289">
        <v>32632925.739999998</v>
      </c>
      <c r="O148" s="281"/>
      <c r="P148" s="285"/>
    </row>
    <row r="149" spans="2:16" ht="18" customHeight="1" x14ac:dyDescent="0.2">
      <c r="B149" s="290" t="s">
        <v>366</v>
      </c>
      <c r="C149" s="291"/>
      <c r="D149" s="291"/>
      <c r="E149" s="291"/>
      <c r="F149" s="291"/>
      <c r="G149" s="291"/>
      <c r="H149" s="287">
        <v>0</v>
      </c>
      <c r="I149" s="287">
        <v>0</v>
      </c>
      <c r="J149" s="287">
        <v>0</v>
      </c>
      <c r="K149" s="287">
        <v>0</v>
      </c>
      <c r="L149" s="288">
        <v>0</v>
      </c>
      <c r="M149" s="281"/>
      <c r="N149" s="289">
        <v>0</v>
      </c>
      <c r="O149" s="281"/>
      <c r="P149" s="285"/>
    </row>
    <row r="150" spans="2:16" ht="17.45" customHeight="1" x14ac:dyDescent="0.2">
      <c r="B150" s="292"/>
      <c r="C150" s="281"/>
      <c r="D150" s="281"/>
      <c r="E150" s="281"/>
      <c r="F150" s="281"/>
      <c r="G150" s="281"/>
      <c r="H150" s="293"/>
      <c r="I150" s="293"/>
      <c r="J150" s="293"/>
      <c r="K150" s="293"/>
      <c r="L150" s="294"/>
      <c r="M150" s="281"/>
      <c r="N150" s="295"/>
      <c r="O150" s="281"/>
      <c r="P150" s="285"/>
    </row>
    <row r="151" spans="2:16" ht="33" customHeight="1" x14ac:dyDescent="0.2">
      <c r="B151" s="286" t="s">
        <v>367</v>
      </c>
      <c r="C151" s="281"/>
      <c r="D151" s="281"/>
      <c r="E151" s="281"/>
      <c r="F151" s="281"/>
      <c r="G151" s="281"/>
      <c r="H151" s="287">
        <v>0</v>
      </c>
      <c r="I151" s="287">
        <v>0</v>
      </c>
      <c r="J151" s="287">
        <v>0</v>
      </c>
      <c r="K151" s="287">
        <v>0</v>
      </c>
      <c r="L151" s="288">
        <v>0</v>
      </c>
      <c r="M151" s="281"/>
      <c r="N151" s="289">
        <v>0</v>
      </c>
      <c r="O151" s="281"/>
      <c r="P151" s="285"/>
    </row>
    <row r="152" spans="2:16" ht="26.45" customHeight="1" x14ac:dyDescent="0.2">
      <c r="B152" s="290" t="s">
        <v>368</v>
      </c>
      <c r="C152" s="291"/>
      <c r="D152" s="291"/>
      <c r="E152" s="291"/>
      <c r="F152" s="291"/>
      <c r="G152" s="291"/>
      <c r="H152" s="287">
        <v>0</v>
      </c>
      <c r="I152" s="287">
        <v>0</v>
      </c>
      <c r="J152" s="287">
        <v>0</v>
      </c>
      <c r="K152" s="287">
        <v>0</v>
      </c>
      <c r="L152" s="288">
        <v>0</v>
      </c>
      <c r="M152" s="281"/>
      <c r="N152" s="289">
        <v>0</v>
      </c>
      <c r="O152" s="281"/>
      <c r="P152" s="285"/>
    </row>
    <row r="153" spans="2:16" ht="21.6" customHeight="1" x14ac:dyDescent="0.2">
      <c r="B153" s="290" t="s">
        <v>369</v>
      </c>
      <c r="C153" s="291"/>
      <c r="D153" s="291"/>
      <c r="E153" s="291"/>
      <c r="F153" s="291"/>
      <c r="G153" s="291"/>
      <c r="H153" s="287">
        <v>0</v>
      </c>
      <c r="I153" s="287">
        <v>0</v>
      </c>
      <c r="J153" s="287">
        <v>0</v>
      </c>
      <c r="K153" s="287">
        <v>0</v>
      </c>
      <c r="L153" s="288">
        <v>0</v>
      </c>
      <c r="M153" s="281"/>
      <c r="N153" s="289">
        <v>0</v>
      </c>
      <c r="O153" s="281"/>
      <c r="P153" s="285"/>
    </row>
    <row r="154" spans="2:16" ht="21" customHeight="1" x14ac:dyDescent="0.2">
      <c r="B154" s="290" t="s">
        <v>370</v>
      </c>
      <c r="C154" s="291"/>
      <c r="D154" s="291"/>
      <c r="E154" s="291"/>
      <c r="F154" s="291"/>
      <c r="G154" s="291"/>
      <c r="H154" s="287">
        <v>0</v>
      </c>
      <c r="I154" s="287">
        <v>0</v>
      </c>
      <c r="J154" s="287">
        <v>0</v>
      </c>
      <c r="K154" s="287">
        <v>0</v>
      </c>
      <c r="L154" s="288">
        <v>0</v>
      </c>
      <c r="M154" s="281"/>
      <c r="N154" s="289">
        <v>0</v>
      </c>
      <c r="O154" s="281"/>
      <c r="P154" s="285"/>
    </row>
    <row r="155" spans="2:16" ht="21.6" customHeight="1" x14ac:dyDescent="0.2">
      <c r="B155" s="290" t="s">
        <v>371</v>
      </c>
      <c r="C155" s="291"/>
      <c r="D155" s="291"/>
      <c r="E155" s="291"/>
      <c r="F155" s="291"/>
      <c r="G155" s="291"/>
      <c r="H155" s="287">
        <v>0</v>
      </c>
      <c r="I155" s="287">
        <v>0</v>
      </c>
      <c r="J155" s="287">
        <v>0</v>
      </c>
      <c r="K155" s="287">
        <v>0</v>
      </c>
      <c r="L155" s="288">
        <v>0</v>
      </c>
      <c r="M155" s="281"/>
      <c r="N155" s="289">
        <v>0</v>
      </c>
      <c r="O155" s="281"/>
      <c r="P155" s="285"/>
    </row>
    <row r="156" spans="2:16" ht="23.45" customHeight="1" x14ac:dyDescent="0.2">
      <c r="B156" s="290" t="s">
        <v>372</v>
      </c>
      <c r="C156" s="291"/>
      <c r="D156" s="291"/>
      <c r="E156" s="291"/>
      <c r="F156" s="291"/>
      <c r="G156" s="291"/>
      <c r="H156" s="287">
        <v>0</v>
      </c>
      <c r="I156" s="287">
        <v>0</v>
      </c>
      <c r="J156" s="287">
        <v>0</v>
      </c>
      <c r="K156" s="287">
        <v>0</v>
      </c>
      <c r="L156" s="288">
        <v>0</v>
      </c>
      <c r="M156" s="281"/>
      <c r="N156" s="289">
        <v>0</v>
      </c>
      <c r="O156" s="281"/>
      <c r="P156" s="285"/>
    </row>
    <row r="157" spans="2:16" ht="20.45" customHeight="1" x14ac:dyDescent="0.2">
      <c r="B157" s="290" t="s">
        <v>373</v>
      </c>
      <c r="C157" s="291"/>
      <c r="D157" s="291"/>
      <c r="E157" s="291"/>
      <c r="F157" s="291"/>
      <c r="G157" s="291"/>
      <c r="H157" s="287">
        <v>0</v>
      </c>
      <c r="I157" s="287">
        <v>0</v>
      </c>
      <c r="J157" s="287">
        <v>0</v>
      </c>
      <c r="K157" s="287">
        <v>0</v>
      </c>
      <c r="L157" s="288">
        <v>0</v>
      </c>
      <c r="M157" s="281"/>
      <c r="N157" s="289">
        <v>0</v>
      </c>
      <c r="O157" s="281"/>
      <c r="P157" s="285"/>
    </row>
    <row r="158" spans="2:16" ht="27" customHeight="1" x14ac:dyDescent="0.2">
      <c r="B158" s="290" t="s">
        <v>374</v>
      </c>
      <c r="C158" s="291"/>
      <c r="D158" s="291"/>
      <c r="E158" s="291"/>
      <c r="F158" s="291"/>
      <c r="G158" s="291"/>
      <c r="H158" s="287">
        <v>0</v>
      </c>
      <c r="I158" s="287">
        <v>0</v>
      </c>
      <c r="J158" s="287">
        <v>0</v>
      </c>
      <c r="K158" s="287">
        <v>0</v>
      </c>
      <c r="L158" s="288">
        <v>0</v>
      </c>
      <c r="M158" s="281"/>
      <c r="N158" s="289">
        <v>0</v>
      </c>
      <c r="O158" s="281"/>
      <c r="P158" s="285"/>
    </row>
    <row r="159" spans="2:16" ht="17.45" customHeight="1" x14ac:dyDescent="0.2">
      <c r="B159" s="292"/>
      <c r="C159" s="281"/>
      <c r="D159" s="281"/>
      <c r="E159" s="281"/>
      <c r="F159" s="281"/>
      <c r="G159" s="281"/>
      <c r="H159" s="293"/>
      <c r="I159" s="293"/>
      <c r="J159" s="293"/>
      <c r="K159" s="293"/>
      <c r="L159" s="294"/>
      <c r="M159" s="281"/>
      <c r="N159" s="295"/>
      <c r="O159" s="281"/>
      <c r="P159" s="285"/>
    </row>
    <row r="160" spans="2:16" ht="22.9" customHeight="1" x14ac:dyDescent="0.2">
      <c r="B160" s="286" t="s">
        <v>389</v>
      </c>
      <c r="C160" s="281"/>
      <c r="D160" s="281"/>
      <c r="E160" s="281"/>
      <c r="F160" s="281"/>
      <c r="G160" s="281"/>
      <c r="H160" s="287">
        <v>1974962190</v>
      </c>
      <c r="I160" s="287">
        <v>-43095563.640000001</v>
      </c>
      <c r="J160" s="287">
        <v>1931866626.3599999</v>
      </c>
      <c r="K160" s="287">
        <v>1539709698.8099999</v>
      </c>
      <c r="L160" s="288">
        <v>1539709698.8099999</v>
      </c>
      <c r="M160" s="281"/>
      <c r="N160" s="289">
        <v>392156927.55000001</v>
      </c>
      <c r="O160" s="281"/>
      <c r="P160" s="285"/>
    </row>
    <row r="161" spans="2:16" ht="16.899999999999999" customHeight="1" x14ac:dyDescent="0.2">
      <c r="B161" s="290" t="s">
        <v>376</v>
      </c>
      <c r="C161" s="291"/>
      <c r="D161" s="291"/>
      <c r="E161" s="291"/>
      <c r="F161" s="291"/>
      <c r="G161" s="291"/>
      <c r="H161" s="287">
        <v>0</v>
      </c>
      <c r="I161" s="287">
        <v>0</v>
      </c>
      <c r="J161" s="287">
        <v>0</v>
      </c>
      <c r="K161" s="287">
        <v>0</v>
      </c>
      <c r="L161" s="288">
        <v>0</v>
      </c>
      <c r="M161" s="281"/>
      <c r="N161" s="289">
        <v>0</v>
      </c>
      <c r="O161" s="281"/>
      <c r="P161" s="285"/>
    </row>
    <row r="162" spans="2:16" ht="17.45" customHeight="1" x14ac:dyDescent="0.2">
      <c r="B162" s="290" t="s">
        <v>377</v>
      </c>
      <c r="C162" s="291"/>
      <c r="D162" s="291"/>
      <c r="E162" s="291"/>
      <c r="F162" s="291"/>
      <c r="G162" s="291"/>
      <c r="H162" s="287">
        <v>1126121401</v>
      </c>
      <c r="I162" s="287">
        <v>6825526.3600000003</v>
      </c>
      <c r="J162" s="287">
        <v>1132946927.3599999</v>
      </c>
      <c r="K162" s="287">
        <v>943407315.36000001</v>
      </c>
      <c r="L162" s="288">
        <v>943407315.36000001</v>
      </c>
      <c r="M162" s="281"/>
      <c r="N162" s="289">
        <v>189539612</v>
      </c>
      <c r="O162" s="281"/>
      <c r="P162" s="285"/>
    </row>
    <row r="163" spans="2:16" ht="19.149999999999999" customHeight="1" x14ac:dyDescent="0.2">
      <c r="B163" s="290" t="s">
        <v>378</v>
      </c>
      <c r="C163" s="291"/>
      <c r="D163" s="291"/>
      <c r="E163" s="291"/>
      <c r="F163" s="291"/>
      <c r="G163" s="291"/>
      <c r="H163" s="287">
        <v>848840789</v>
      </c>
      <c r="I163" s="287">
        <v>-49921090</v>
      </c>
      <c r="J163" s="287">
        <v>798919699</v>
      </c>
      <c r="K163" s="287">
        <v>596302383.45000005</v>
      </c>
      <c r="L163" s="288">
        <v>596302383.45000005</v>
      </c>
      <c r="M163" s="281"/>
      <c r="N163" s="289">
        <v>202617315.55000001</v>
      </c>
      <c r="O163" s="281"/>
      <c r="P163" s="285"/>
    </row>
    <row r="164" spans="2:16" ht="17.45" customHeight="1" x14ac:dyDescent="0.2">
      <c r="B164" s="292"/>
      <c r="C164" s="281"/>
      <c r="D164" s="281"/>
      <c r="E164" s="281"/>
      <c r="F164" s="281"/>
      <c r="G164" s="281"/>
      <c r="H164" s="293"/>
      <c r="I164" s="293"/>
      <c r="J164" s="293"/>
      <c r="K164" s="293"/>
      <c r="L164" s="294"/>
      <c r="M164" s="281"/>
      <c r="N164" s="295"/>
      <c r="O164" s="281"/>
      <c r="P164" s="285"/>
    </row>
    <row r="165" spans="2:16" ht="22.15" customHeight="1" x14ac:dyDescent="0.2">
      <c r="B165" s="286" t="s">
        <v>379</v>
      </c>
      <c r="C165" s="281"/>
      <c r="D165" s="281"/>
      <c r="E165" s="281"/>
      <c r="F165" s="281"/>
      <c r="G165" s="281"/>
      <c r="H165" s="287">
        <v>0</v>
      </c>
      <c r="I165" s="287">
        <v>134661374.5</v>
      </c>
      <c r="J165" s="287">
        <v>134661374.5</v>
      </c>
      <c r="K165" s="287">
        <v>134634719.90000001</v>
      </c>
      <c r="L165" s="288">
        <v>134634719.90000001</v>
      </c>
      <c r="M165" s="281"/>
      <c r="N165" s="289">
        <v>26654.6</v>
      </c>
      <c r="O165" s="281"/>
      <c r="P165" s="285"/>
    </row>
    <row r="166" spans="2:16" ht="16.899999999999999" customHeight="1" x14ac:dyDescent="0.2">
      <c r="B166" s="290" t="s">
        <v>380</v>
      </c>
      <c r="C166" s="291"/>
      <c r="D166" s="291"/>
      <c r="E166" s="291"/>
      <c r="F166" s="291"/>
      <c r="G166" s="291"/>
      <c r="H166" s="287">
        <v>0</v>
      </c>
      <c r="I166" s="287">
        <v>0</v>
      </c>
      <c r="J166" s="287">
        <v>0</v>
      </c>
      <c r="K166" s="287">
        <v>0</v>
      </c>
      <c r="L166" s="288">
        <v>0</v>
      </c>
      <c r="M166" s="281"/>
      <c r="N166" s="289">
        <v>0</v>
      </c>
      <c r="O166" s="281"/>
      <c r="P166" s="285"/>
    </row>
    <row r="167" spans="2:16" ht="19.899999999999999" customHeight="1" x14ac:dyDescent="0.2">
      <c r="B167" s="290" t="s">
        <v>381</v>
      </c>
      <c r="C167" s="291"/>
      <c r="D167" s="291"/>
      <c r="E167" s="291"/>
      <c r="F167" s="291"/>
      <c r="G167" s="291"/>
      <c r="H167" s="287">
        <v>0</v>
      </c>
      <c r="I167" s="287">
        <v>0</v>
      </c>
      <c r="J167" s="287">
        <v>0</v>
      </c>
      <c r="K167" s="287">
        <v>0</v>
      </c>
      <c r="L167" s="288">
        <v>0</v>
      </c>
      <c r="M167" s="281"/>
      <c r="N167" s="289">
        <v>0</v>
      </c>
      <c r="O167" s="281"/>
      <c r="P167" s="285"/>
    </row>
    <row r="168" spans="2:16" ht="19.899999999999999" customHeight="1" x14ac:dyDescent="0.2">
      <c r="B168" s="290" t="s">
        <v>382</v>
      </c>
      <c r="C168" s="291"/>
      <c r="D168" s="291"/>
      <c r="E168" s="291"/>
      <c r="F168" s="291"/>
      <c r="G168" s="291"/>
      <c r="H168" s="287">
        <v>0</v>
      </c>
      <c r="I168" s="287">
        <v>0</v>
      </c>
      <c r="J168" s="287">
        <v>0</v>
      </c>
      <c r="K168" s="287">
        <v>0</v>
      </c>
      <c r="L168" s="288">
        <v>0</v>
      </c>
      <c r="M168" s="281"/>
      <c r="N168" s="289">
        <v>0</v>
      </c>
      <c r="O168" s="281"/>
      <c r="P168" s="285"/>
    </row>
    <row r="169" spans="2:16" ht="16.899999999999999" customHeight="1" x14ac:dyDescent="0.2">
      <c r="B169" s="290" t="s">
        <v>383</v>
      </c>
      <c r="C169" s="291"/>
      <c r="D169" s="291"/>
      <c r="E169" s="291"/>
      <c r="F169" s="291"/>
      <c r="G169" s="291"/>
      <c r="H169" s="287">
        <v>0</v>
      </c>
      <c r="I169" s="287">
        <v>0</v>
      </c>
      <c r="J169" s="287">
        <v>0</v>
      </c>
      <c r="K169" s="287">
        <v>0</v>
      </c>
      <c r="L169" s="288">
        <v>0</v>
      </c>
      <c r="M169" s="281"/>
      <c r="N169" s="289">
        <v>0</v>
      </c>
      <c r="O169" s="281"/>
      <c r="P169" s="285"/>
    </row>
    <row r="170" spans="2:16" ht="16.899999999999999" customHeight="1" x14ac:dyDescent="0.2">
      <c r="B170" s="290" t="s">
        <v>384</v>
      </c>
      <c r="C170" s="291"/>
      <c r="D170" s="291"/>
      <c r="E170" s="291"/>
      <c r="F170" s="291"/>
      <c r="G170" s="291"/>
      <c r="H170" s="287">
        <v>0</v>
      </c>
      <c r="I170" s="287">
        <v>0</v>
      </c>
      <c r="J170" s="287">
        <v>0</v>
      </c>
      <c r="K170" s="287">
        <v>0</v>
      </c>
      <c r="L170" s="288">
        <v>0</v>
      </c>
      <c r="M170" s="281"/>
      <c r="N170" s="289">
        <v>0</v>
      </c>
      <c r="O170" s="281"/>
      <c r="P170" s="285"/>
    </row>
    <row r="171" spans="2:16" ht="15.6" customHeight="1" x14ac:dyDescent="0.2">
      <c r="B171" s="290" t="s">
        <v>385</v>
      </c>
      <c r="C171" s="291"/>
      <c r="D171" s="291"/>
      <c r="E171" s="291"/>
      <c r="F171" s="291"/>
      <c r="G171" s="291"/>
      <c r="H171" s="287">
        <v>0</v>
      </c>
      <c r="I171" s="287">
        <v>0</v>
      </c>
      <c r="J171" s="287">
        <v>0</v>
      </c>
      <c r="K171" s="287">
        <v>0</v>
      </c>
      <c r="L171" s="288">
        <v>0</v>
      </c>
      <c r="M171" s="281"/>
      <c r="N171" s="289">
        <v>0</v>
      </c>
      <c r="O171" s="281"/>
      <c r="P171" s="285"/>
    </row>
    <row r="172" spans="2:16" ht="16.899999999999999" customHeight="1" x14ac:dyDescent="0.2">
      <c r="B172" s="290" t="s">
        <v>386</v>
      </c>
      <c r="C172" s="291"/>
      <c r="D172" s="291"/>
      <c r="E172" s="291"/>
      <c r="F172" s="291"/>
      <c r="G172" s="291"/>
      <c r="H172" s="287">
        <v>0</v>
      </c>
      <c r="I172" s="287">
        <v>134661374.5</v>
      </c>
      <c r="J172" s="287">
        <v>134661374.5</v>
      </c>
      <c r="K172" s="287">
        <v>134634719.90000001</v>
      </c>
      <c r="L172" s="288">
        <v>134634719.90000001</v>
      </c>
      <c r="M172" s="281"/>
      <c r="N172" s="289">
        <v>26654.6</v>
      </c>
      <c r="O172" s="281"/>
      <c r="P172" s="285"/>
    </row>
    <row r="173" spans="2:16" ht="13.5" x14ac:dyDescent="0.2">
      <c r="B173" s="292"/>
      <c r="C173" s="281"/>
      <c r="D173" s="281"/>
      <c r="E173" s="281"/>
      <c r="F173" s="281"/>
      <c r="G173" s="281"/>
      <c r="H173" s="293"/>
      <c r="I173" s="293"/>
      <c r="J173" s="293"/>
      <c r="K173" s="293"/>
      <c r="L173" s="294"/>
      <c r="M173" s="281"/>
      <c r="N173" s="295"/>
      <c r="O173" s="281"/>
      <c r="P173" s="285"/>
    </row>
    <row r="174" spans="2:16" ht="26.45" customHeight="1" x14ac:dyDescent="0.2">
      <c r="B174" s="318" t="s">
        <v>390</v>
      </c>
      <c r="C174" s="319"/>
      <c r="D174" s="319"/>
      <c r="E174" s="319"/>
      <c r="F174" s="319"/>
      <c r="G174" s="319"/>
      <c r="H174" s="320">
        <v>19277532100</v>
      </c>
      <c r="I174" s="320">
        <v>3384531228.6100001</v>
      </c>
      <c r="J174" s="320">
        <v>22662063328.610001</v>
      </c>
      <c r="K174" s="320">
        <v>15396753574.690001</v>
      </c>
      <c r="L174" s="321">
        <v>15290875227.940001</v>
      </c>
      <c r="M174" s="319"/>
      <c r="N174" s="322">
        <v>7265309753.9200001</v>
      </c>
      <c r="O174" s="319"/>
      <c r="P174" s="323"/>
    </row>
    <row r="175" spans="2:16" ht="18" customHeight="1" x14ac:dyDescent="0.2"/>
    <row r="192" ht="13.9" customHeight="1" x14ac:dyDescent="0.2"/>
  </sheetData>
  <mergeCells count="501">
    <mergeCell ref="B174:G174"/>
    <mergeCell ref="L174:M174"/>
    <mergeCell ref="N174:P174"/>
    <mergeCell ref="B172:G172"/>
    <mergeCell ref="L172:M172"/>
    <mergeCell ref="N172:P172"/>
    <mergeCell ref="B173:G173"/>
    <mergeCell ref="L173:M173"/>
    <mergeCell ref="N173:P173"/>
    <mergeCell ref="B170:G170"/>
    <mergeCell ref="L170:M170"/>
    <mergeCell ref="N170:P170"/>
    <mergeCell ref="B171:G171"/>
    <mergeCell ref="L171:M171"/>
    <mergeCell ref="N171:P171"/>
    <mergeCell ref="B168:G168"/>
    <mergeCell ref="L168:M168"/>
    <mergeCell ref="N168:P168"/>
    <mergeCell ref="B169:G169"/>
    <mergeCell ref="L169:M169"/>
    <mergeCell ref="N169:P169"/>
    <mergeCell ref="B166:G166"/>
    <mergeCell ref="L166:M166"/>
    <mergeCell ref="N166:P166"/>
    <mergeCell ref="B167:G167"/>
    <mergeCell ref="L167:M167"/>
    <mergeCell ref="N167:P167"/>
    <mergeCell ref="B164:G164"/>
    <mergeCell ref="L164:M164"/>
    <mergeCell ref="N164:P164"/>
    <mergeCell ref="B165:G165"/>
    <mergeCell ref="L165:M165"/>
    <mergeCell ref="N165:P165"/>
    <mergeCell ref="B162:G162"/>
    <mergeCell ref="L162:M162"/>
    <mergeCell ref="N162:P162"/>
    <mergeCell ref="B163:G163"/>
    <mergeCell ref="L163:M163"/>
    <mergeCell ref="N163:P163"/>
    <mergeCell ref="B160:G160"/>
    <mergeCell ref="L160:M160"/>
    <mergeCell ref="N160:P160"/>
    <mergeCell ref="B161:G161"/>
    <mergeCell ref="L161:M161"/>
    <mergeCell ref="N161:P161"/>
    <mergeCell ref="B158:G158"/>
    <mergeCell ref="L158:M158"/>
    <mergeCell ref="N158:P158"/>
    <mergeCell ref="B159:G159"/>
    <mergeCell ref="L159:M159"/>
    <mergeCell ref="N159:P159"/>
    <mergeCell ref="B156:G156"/>
    <mergeCell ref="L156:M156"/>
    <mergeCell ref="N156:P156"/>
    <mergeCell ref="B157:G157"/>
    <mergeCell ref="L157:M157"/>
    <mergeCell ref="N157:P157"/>
    <mergeCell ref="B154:G154"/>
    <mergeCell ref="L154:M154"/>
    <mergeCell ref="N154:P154"/>
    <mergeCell ref="B155:G155"/>
    <mergeCell ref="L155:M155"/>
    <mergeCell ref="N155:P155"/>
    <mergeCell ref="B152:G152"/>
    <mergeCell ref="L152:M152"/>
    <mergeCell ref="N152:P152"/>
    <mergeCell ref="B153:G153"/>
    <mergeCell ref="L153:M153"/>
    <mergeCell ref="N153:P153"/>
    <mergeCell ref="B150:G150"/>
    <mergeCell ref="L150:M150"/>
    <mergeCell ref="N150:P150"/>
    <mergeCell ref="B151:G151"/>
    <mergeCell ref="L151:M151"/>
    <mergeCell ref="N151:P151"/>
    <mergeCell ref="B148:G148"/>
    <mergeCell ref="L148:M148"/>
    <mergeCell ref="N148:P148"/>
    <mergeCell ref="B149:G149"/>
    <mergeCell ref="L149:M149"/>
    <mergeCell ref="N149:P149"/>
    <mergeCell ref="B146:G146"/>
    <mergeCell ref="L146:M146"/>
    <mergeCell ref="N146:P146"/>
    <mergeCell ref="B147:G147"/>
    <mergeCell ref="L147:M147"/>
    <mergeCell ref="N147:P147"/>
    <mergeCell ref="B144:G144"/>
    <mergeCell ref="L144:M144"/>
    <mergeCell ref="N144:P144"/>
    <mergeCell ref="B145:G145"/>
    <mergeCell ref="L145:M145"/>
    <mergeCell ref="N145:P145"/>
    <mergeCell ref="B142:G142"/>
    <mergeCell ref="L142:M142"/>
    <mergeCell ref="N142:P142"/>
    <mergeCell ref="B143:G143"/>
    <mergeCell ref="L143:M143"/>
    <mergeCell ref="N143:P143"/>
    <mergeCell ref="B140:G140"/>
    <mergeCell ref="L140:M140"/>
    <mergeCell ref="N140:P140"/>
    <mergeCell ref="B141:G141"/>
    <mergeCell ref="L141:M141"/>
    <mergeCell ref="N141:P141"/>
    <mergeCell ref="B138:G138"/>
    <mergeCell ref="L138:M138"/>
    <mergeCell ref="N138:P138"/>
    <mergeCell ref="B139:G139"/>
    <mergeCell ref="L139:M139"/>
    <mergeCell ref="N139:P139"/>
    <mergeCell ref="B136:G136"/>
    <mergeCell ref="L136:M136"/>
    <mergeCell ref="N136:P136"/>
    <mergeCell ref="B137:G137"/>
    <mergeCell ref="L137:M137"/>
    <mergeCell ref="N137:P137"/>
    <mergeCell ref="B134:G134"/>
    <mergeCell ref="L134:M134"/>
    <mergeCell ref="N134:P134"/>
    <mergeCell ref="B135:G135"/>
    <mergeCell ref="L135:M135"/>
    <mergeCell ref="N135:P135"/>
    <mergeCell ref="B132:G132"/>
    <mergeCell ref="L132:M132"/>
    <mergeCell ref="N132:P132"/>
    <mergeCell ref="B133:G133"/>
    <mergeCell ref="L133:M133"/>
    <mergeCell ref="N133:P133"/>
    <mergeCell ref="B130:G130"/>
    <mergeCell ref="L130:M130"/>
    <mergeCell ref="N130:P130"/>
    <mergeCell ref="B131:G131"/>
    <mergeCell ref="L131:M131"/>
    <mergeCell ref="N131:P131"/>
    <mergeCell ref="B128:G128"/>
    <mergeCell ref="L128:M128"/>
    <mergeCell ref="N128:P128"/>
    <mergeCell ref="B129:G129"/>
    <mergeCell ref="L129:M129"/>
    <mergeCell ref="N129:P129"/>
    <mergeCell ref="B126:G126"/>
    <mergeCell ref="L126:M126"/>
    <mergeCell ref="N126:P126"/>
    <mergeCell ref="B127:G127"/>
    <mergeCell ref="L127:M127"/>
    <mergeCell ref="N127:P127"/>
    <mergeCell ref="B124:G124"/>
    <mergeCell ref="L124:M124"/>
    <mergeCell ref="N124:P124"/>
    <mergeCell ref="B125:G125"/>
    <mergeCell ref="L125:M125"/>
    <mergeCell ref="N125:P125"/>
    <mergeCell ref="B122:G122"/>
    <mergeCell ref="L122:M122"/>
    <mergeCell ref="N122:P122"/>
    <mergeCell ref="B123:G123"/>
    <mergeCell ref="L123:M123"/>
    <mergeCell ref="N123:P123"/>
    <mergeCell ref="B120:G120"/>
    <mergeCell ref="L120:M120"/>
    <mergeCell ref="N120:P120"/>
    <mergeCell ref="B121:G121"/>
    <mergeCell ref="L121:M121"/>
    <mergeCell ref="N121:P121"/>
    <mergeCell ref="B118:G118"/>
    <mergeCell ref="L118:M118"/>
    <mergeCell ref="N118:P118"/>
    <mergeCell ref="B119:G119"/>
    <mergeCell ref="L119:M119"/>
    <mergeCell ref="N119:P119"/>
    <mergeCell ref="B116:G116"/>
    <mergeCell ref="L116:M116"/>
    <mergeCell ref="N116:P116"/>
    <mergeCell ref="B117:G117"/>
    <mergeCell ref="L117:M117"/>
    <mergeCell ref="N117:P117"/>
    <mergeCell ref="B114:G114"/>
    <mergeCell ref="L114:M114"/>
    <mergeCell ref="N114:P114"/>
    <mergeCell ref="B115:G115"/>
    <mergeCell ref="L115:M115"/>
    <mergeCell ref="N115:P115"/>
    <mergeCell ref="B112:G112"/>
    <mergeCell ref="L112:M112"/>
    <mergeCell ref="N112:P112"/>
    <mergeCell ref="B113:G113"/>
    <mergeCell ref="L113:M113"/>
    <mergeCell ref="N113:P113"/>
    <mergeCell ref="B110:G110"/>
    <mergeCell ref="L110:M110"/>
    <mergeCell ref="N110:P110"/>
    <mergeCell ref="B111:G111"/>
    <mergeCell ref="L111:M111"/>
    <mergeCell ref="N111:P111"/>
    <mergeCell ref="B108:G108"/>
    <mergeCell ref="L108:M108"/>
    <mergeCell ref="N108:P108"/>
    <mergeCell ref="B109:G109"/>
    <mergeCell ref="L109:M109"/>
    <mergeCell ref="N109:P109"/>
    <mergeCell ref="B106:G106"/>
    <mergeCell ref="L106:M106"/>
    <mergeCell ref="N106:P106"/>
    <mergeCell ref="B107:G107"/>
    <mergeCell ref="L107:M107"/>
    <mergeCell ref="N107:P107"/>
    <mergeCell ref="B104:G104"/>
    <mergeCell ref="L104:M104"/>
    <mergeCell ref="N104:P104"/>
    <mergeCell ref="B105:G105"/>
    <mergeCell ref="L105:M105"/>
    <mergeCell ref="N105:P105"/>
    <mergeCell ref="B102:G102"/>
    <mergeCell ref="L102:M102"/>
    <mergeCell ref="N102:P102"/>
    <mergeCell ref="B103:G103"/>
    <mergeCell ref="L103:M103"/>
    <mergeCell ref="N103:P103"/>
    <mergeCell ref="B100:G100"/>
    <mergeCell ref="L100:M100"/>
    <mergeCell ref="N100:P100"/>
    <mergeCell ref="B101:G101"/>
    <mergeCell ref="L101:M101"/>
    <mergeCell ref="N101:P101"/>
    <mergeCell ref="B98:G98"/>
    <mergeCell ref="L98:M98"/>
    <mergeCell ref="N98:P98"/>
    <mergeCell ref="B99:G99"/>
    <mergeCell ref="L99:M99"/>
    <mergeCell ref="N99:P99"/>
    <mergeCell ref="B96:G96"/>
    <mergeCell ref="L96:M96"/>
    <mergeCell ref="N96:P96"/>
    <mergeCell ref="B97:G97"/>
    <mergeCell ref="L97:M97"/>
    <mergeCell ref="N97:P97"/>
    <mergeCell ref="B94:G94"/>
    <mergeCell ref="L94:M94"/>
    <mergeCell ref="N94:P94"/>
    <mergeCell ref="B95:G95"/>
    <mergeCell ref="L95:M95"/>
    <mergeCell ref="N95:P95"/>
    <mergeCell ref="B92:G92"/>
    <mergeCell ref="L92:M92"/>
    <mergeCell ref="N92:P92"/>
    <mergeCell ref="B93:G93"/>
    <mergeCell ref="L93:M93"/>
    <mergeCell ref="N93:P93"/>
    <mergeCell ref="B90:G90"/>
    <mergeCell ref="L90:M90"/>
    <mergeCell ref="N90:P90"/>
    <mergeCell ref="B91:G91"/>
    <mergeCell ref="L91:M91"/>
    <mergeCell ref="N91:P91"/>
    <mergeCell ref="B88:G88"/>
    <mergeCell ref="L88:M88"/>
    <mergeCell ref="N88:P88"/>
    <mergeCell ref="B89:G89"/>
    <mergeCell ref="L89:M89"/>
    <mergeCell ref="N89:P89"/>
    <mergeCell ref="B86:G86"/>
    <mergeCell ref="L86:M86"/>
    <mergeCell ref="N86:P86"/>
    <mergeCell ref="B87:G87"/>
    <mergeCell ref="L87:M87"/>
    <mergeCell ref="N87:P87"/>
    <mergeCell ref="B84:G84"/>
    <mergeCell ref="L84:M84"/>
    <mergeCell ref="N84:P84"/>
    <mergeCell ref="B85:G85"/>
    <mergeCell ref="L85:M85"/>
    <mergeCell ref="N85:P85"/>
    <mergeCell ref="B82:G82"/>
    <mergeCell ref="L82:M82"/>
    <mergeCell ref="N82:P82"/>
    <mergeCell ref="B83:G83"/>
    <mergeCell ref="L83:M83"/>
    <mergeCell ref="N83:P83"/>
    <mergeCell ref="B80:G80"/>
    <mergeCell ref="L80:M80"/>
    <mergeCell ref="N80:P80"/>
    <mergeCell ref="B81:G81"/>
    <mergeCell ref="L81:M81"/>
    <mergeCell ref="N81:P81"/>
    <mergeCell ref="B78:G78"/>
    <mergeCell ref="L78:M78"/>
    <mergeCell ref="N78:P78"/>
    <mergeCell ref="B79:G79"/>
    <mergeCell ref="L79:M79"/>
    <mergeCell ref="N79:P79"/>
    <mergeCell ref="B76:G76"/>
    <mergeCell ref="L76:M76"/>
    <mergeCell ref="N76:P76"/>
    <mergeCell ref="B77:G77"/>
    <mergeCell ref="L77:M77"/>
    <mergeCell ref="N77:P77"/>
    <mergeCell ref="B74:G74"/>
    <mergeCell ref="L74:M74"/>
    <mergeCell ref="N74:P74"/>
    <mergeCell ref="B75:G75"/>
    <mergeCell ref="L75:M75"/>
    <mergeCell ref="N75:P75"/>
    <mergeCell ref="B72:G72"/>
    <mergeCell ref="L72:M72"/>
    <mergeCell ref="N72:P72"/>
    <mergeCell ref="B73:G73"/>
    <mergeCell ref="L73:M73"/>
    <mergeCell ref="N73:P73"/>
    <mergeCell ref="B70:G70"/>
    <mergeCell ref="L70:M70"/>
    <mergeCell ref="N70:P70"/>
    <mergeCell ref="B71:G71"/>
    <mergeCell ref="L71:M71"/>
    <mergeCell ref="N71:P71"/>
    <mergeCell ref="B68:G68"/>
    <mergeCell ref="L68:M68"/>
    <mergeCell ref="N68:P68"/>
    <mergeCell ref="B69:G69"/>
    <mergeCell ref="L69:M69"/>
    <mergeCell ref="N69:P69"/>
    <mergeCell ref="B66:G66"/>
    <mergeCell ref="L66:M66"/>
    <mergeCell ref="N66:P66"/>
    <mergeCell ref="B67:G67"/>
    <mergeCell ref="L67:M67"/>
    <mergeCell ref="N67:P67"/>
    <mergeCell ref="B64:G64"/>
    <mergeCell ref="L64:M64"/>
    <mergeCell ref="N64:P64"/>
    <mergeCell ref="B65:G65"/>
    <mergeCell ref="L65:M65"/>
    <mergeCell ref="N65:P65"/>
    <mergeCell ref="B62:G62"/>
    <mergeCell ref="L62:M62"/>
    <mergeCell ref="N62:P62"/>
    <mergeCell ref="B63:G63"/>
    <mergeCell ref="L63:M63"/>
    <mergeCell ref="N63:P63"/>
    <mergeCell ref="B60:G60"/>
    <mergeCell ref="L60:M60"/>
    <mergeCell ref="N60:P60"/>
    <mergeCell ref="B61:G61"/>
    <mergeCell ref="L61:M61"/>
    <mergeCell ref="N61:P61"/>
    <mergeCell ref="B58:G58"/>
    <mergeCell ref="L58:M58"/>
    <mergeCell ref="N58:P58"/>
    <mergeCell ref="B59:G59"/>
    <mergeCell ref="L59:M59"/>
    <mergeCell ref="N59:P59"/>
    <mergeCell ref="B56:G56"/>
    <mergeCell ref="L56:M56"/>
    <mergeCell ref="N56:P56"/>
    <mergeCell ref="B57:G57"/>
    <mergeCell ref="L57:M57"/>
    <mergeCell ref="N57:P57"/>
    <mergeCell ref="B54:G54"/>
    <mergeCell ref="L54:M54"/>
    <mergeCell ref="N54:P54"/>
    <mergeCell ref="B55:G55"/>
    <mergeCell ref="L55:M55"/>
    <mergeCell ref="N55:P55"/>
    <mergeCell ref="B52:G52"/>
    <mergeCell ref="L52:M52"/>
    <mergeCell ref="N52:P52"/>
    <mergeCell ref="B53:G53"/>
    <mergeCell ref="L53:M53"/>
    <mergeCell ref="N53:P53"/>
    <mergeCell ref="B50:G50"/>
    <mergeCell ref="L50:M50"/>
    <mergeCell ref="N50:P50"/>
    <mergeCell ref="B51:G51"/>
    <mergeCell ref="L51:M51"/>
    <mergeCell ref="N51:P51"/>
    <mergeCell ref="B48:G48"/>
    <mergeCell ref="L48:M48"/>
    <mergeCell ref="N48:P48"/>
    <mergeCell ref="B49:G49"/>
    <mergeCell ref="L49:M49"/>
    <mergeCell ref="N49:P49"/>
    <mergeCell ref="B46:G46"/>
    <mergeCell ref="L46:M46"/>
    <mergeCell ref="N46:P46"/>
    <mergeCell ref="B47:G47"/>
    <mergeCell ref="L47:M47"/>
    <mergeCell ref="N47:P47"/>
    <mergeCell ref="B44:G44"/>
    <mergeCell ref="L44:M44"/>
    <mergeCell ref="N44:P44"/>
    <mergeCell ref="B45:G45"/>
    <mergeCell ref="L45:M45"/>
    <mergeCell ref="N45:P45"/>
    <mergeCell ref="B42:G42"/>
    <mergeCell ref="L42:M42"/>
    <mergeCell ref="N42:P42"/>
    <mergeCell ref="B43:G43"/>
    <mergeCell ref="L43:M43"/>
    <mergeCell ref="N43:P43"/>
    <mergeCell ref="B40:G40"/>
    <mergeCell ref="L40:M40"/>
    <mergeCell ref="N40:P40"/>
    <mergeCell ref="B41:G41"/>
    <mergeCell ref="L41:M41"/>
    <mergeCell ref="N41:P41"/>
    <mergeCell ref="B38:G38"/>
    <mergeCell ref="L38:M38"/>
    <mergeCell ref="N38:P38"/>
    <mergeCell ref="B39:G39"/>
    <mergeCell ref="L39:M39"/>
    <mergeCell ref="N39:P39"/>
    <mergeCell ref="B36:G36"/>
    <mergeCell ref="L36:M36"/>
    <mergeCell ref="N36:P36"/>
    <mergeCell ref="B37:G37"/>
    <mergeCell ref="L37:M37"/>
    <mergeCell ref="N37:P37"/>
    <mergeCell ref="B34:G34"/>
    <mergeCell ref="L34:M34"/>
    <mergeCell ref="N34:P34"/>
    <mergeCell ref="B35:G35"/>
    <mergeCell ref="L35:M35"/>
    <mergeCell ref="N35:P35"/>
    <mergeCell ref="B32:G32"/>
    <mergeCell ref="L32:M32"/>
    <mergeCell ref="N32:P32"/>
    <mergeCell ref="B33:G33"/>
    <mergeCell ref="L33:M33"/>
    <mergeCell ref="N33:P33"/>
    <mergeCell ref="B30:G30"/>
    <mergeCell ref="L30:M30"/>
    <mergeCell ref="N30:P30"/>
    <mergeCell ref="B31:G31"/>
    <mergeCell ref="L31:M31"/>
    <mergeCell ref="N31:P31"/>
    <mergeCell ref="B28:G28"/>
    <mergeCell ref="L28:M28"/>
    <mergeCell ref="N28:P28"/>
    <mergeCell ref="B29:G29"/>
    <mergeCell ref="L29:M29"/>
    <mergeCell ref="N29:P29"/>
    <mergeCell ref="B26:G26"/>
    <mergeCell ref="L26:M26"/>
    <mergeCell ref="N26:P26"/>
    <mergeCell ref="B27:G27"/>
    <mergeCell ref="L27:M27"/>
    <mergeCell ref="N27:P27"/>
    <mergeCell ref="B24:G24"/>
    <mergeCell ref="L24:M24"/>
    <mergeCell ref="N24:P24"/>
    <mergeCell ref="B25:G25"/>
    <mergeCell ref="L25:M25"/>
    <mergeCell ref="N25:P25"/>
    <mergeCell ref="B22:G22"/>
    <mergeCell ref="L22:M22"/>
    <mergeCell ref="N22:P22"/>
    <mergeCell ref="B23:G23"/>
    <mergeCell ref="L23:M23"/>
    <mergeCell ref="N23:P23"/>
    <mergeCell ref="B20:G20"/>
    <mergeCell ref="L20:M20"/>
    <mergeCell ref="N20:P20"/>
    <mergeCell ref="B21:G21"/>
    <mergeCell ref="L21:M21"/>
    <mergeCell ref="N21:P21"/>
    <mergeCell ref="B18:G18"/>
    <mergeCell ref="L18:M18"/>
    <mergeCell ref="N18:P18"/>
    <mergeCell ref="B19:G19"/>
    <mergeCell ref="L19:M19"/>
    <mergeCell ref="N19:P19"/>
    <mergeCell ref="B16:G16"/>
    <mergeCell ref="L16:M16"/>
    <mergeCell ref="N16:P16"/>
    <mergeCell ref="B17:G17"/>
    <mergeCell ref="L17:M17"/>
    <mergeCell ref="N17:P17"/>
    <mergeCell ref="B14:G14"/>
    <mergeCell ref="L14:M14"/>
    <mergeCell ref="N14:P14"/>
    <mergeCell ref="B15:G15"/>
    <mergeCell ref="L15:M15"/>
    <mergeCell ref="N15:P15"/>
    <mergeCell ref="B12:G12"/>
    <mergeCell ref="L12:M12"/>
    <mergeCell ref="N12:P12"/>
    <mergeCell ref="B13:G13"/>
    <mergeCell ref="L13:M13"/>
    <mergeCell ref="N13:P13"/>
    <mergeCell ref="B10:G10"/>
    <mergeCell ref="L10:M10"/>
    <mergeCell ref="N10:P10"/>
    <mergeCell ref="B11:G11"/>
    <mergeCell ref="L11:M11"/>
    <mergeCell ref="N11:P11"/>
    <mergeCell ref="D3:D4"/>
    <mergeCell ref="F3:M5"/>
    <mergeCell ref="B8:G9"/>
    <mergeCell ref="H8:M8"/>
    <mergeCell ref="N8:P9"/>
    <mergeCell ref="L9:M9"/>
  </mergeCells>
  <pageMargins left="0.39370078740157483" right="0.39370078740157483" top="0.39370078740157483" bottom="0.39370078740157483" header="0.19685039370078741" footer="0.19685039370078741"/>
  <pageSetup scale="5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2"/>
  <sheetViews>
    <sheetView zoomScale="70" zoomScaleNormal="70" workbookViewId="0">
      <selection activeCell="B9" sqref="B9:F10"/>
    </sheetView>
  </sheetViews>
  <sheetFormatPr baseColWidth="10" defaultColWidth="8.85546875" defaultRowHeight="12.75" x14ac:dyDescent="0.2"/>
  <cols>
    <col min="1" max="1" width="0.85546875" style="268" customWidth="1"/>
    <col min="2" max="2" width="3.7109375" style="268" customWidth="1"/>
    <col min="3" max="3" width="10.7109375" style="268" customWidth="1"/>
    <col min="4" max="4" width="15.28515625" style="268" customWidth="1"/>
    <col min="5" max="5" width="21.7109375" style="268" customWidth="1"/>
    <col min="6" max="6" width="14.7109375" style="268" customWidth="1"/>
    <col min="7" max="7" width="20" style="268" bestFit="1" customWidth="1"/>
    <col min="8" max="8" width="23.7109375" style="268" customWidth="1"/>
    <col min="9" max="9" width="22.5703125" style="268" customWidth="1"/>
    <col min="10" max="10" width="20" style="268" bestFit="1" customWidth="1"/>
    <col min="11" max="11" width="10.28515625" style="268" customWidth="1"/>
    <col min="12" max="12" width="9.7109375" style="268" customWidth="1"/>
    <col min="13" max="13" width="3.28515625" style="268" customWidth="1"/>
    <col min="14" max="14" width="8.140625" style="268" customWidth="1"/>
    <col min="15" max="15" width="8.28515625" style="268" customWidth="1"/>
    <col min="16" max="16" width="1.42578125" style="268" customWidth="1"/>
    <col min="17" max="256" width="8.85546875" style="268"/>
    <col min="257" max="257" width="0.85546875" style="268" customWidth="1"/>
    <col min="258" max="258" width="3.7109375" style="268" customWidth="1"/>
    <col min="259" max="259" width="10.7109375" style="268" customWidth="1"/>
    <col min="260" max="260" width="15.28515625" style="268" customWidth="1"/>
    <col min="261" max="261" width="21.7109375" style="268" customWidth="1"/>
    <col min="262" max="262" width="14.7109375" style="268" customWidth="1"/>
    <col min="263" max="263" width="20" style="268" bestFit="1" customWidth="1"/>
    <col min="264" max="264" width="23.7109375" style="268" customWidth="1"/>
    <col min="265" max="265" width="22.5703125" style="268" customWidth="1"/>
    <col min="266" max="266" width="20" style="268" bestFit="1" customWidth="1"/>
    <col min="267" max="267" width="10.28515625" style="268" customWidth="1"/>
    <col min="268" max="268" width="9.7109375" style="268" customWidth="1"/>
    <col min="269" max="269" width="3.28515625" style="268" customWidth="1"/>
    <col min="270" max="270" width="8.140625" style="268" customWidth="1"/>
    <col min="271" max="271" width="8.28515625" style="268" customWidth="1"/>
    <col min="272" max="272" width="1.42578125" style="268" customWidth="1"/>
    <col min="273" max="512" width="8.85546875" style="268"/>
    <col min="513" max="513" width="0.85546875" style="268" customWidth="1"/>
    <col min="514" max="514" width="3.7109375" style="268" customWidth="1"/>
    <col min="515" max="515" width="10.7109375" style="268" customWidth="1"/>
    <col min="516" max="516" width="15.28515625" style="268" customWidth="1"/>
    <col min="517" max="517" width="21.7109375" style="268" customWidth="1"/>
    <col min="518" max="518" width="14.7109375" style="268" customWidth="1"/>
    <col min="519" max="519" width="20" style="268" bestFit="1" customWidth="1"/>
    <col min="520" max="520" width="23.7109375" style="268" customWidth="1"/>
    <col min="521" max="521" width="22.5703125" style="268" customWidth="1"/>
    <col min="522" max="522" width="20" style="268" bestFit="1" customWidth="1"/>
    <col min="523" max="523" width="10.28515625" style="268" customWidth="1"/>
    <col min="524" max="524" width="9.7109375" style="268" customWidth="1"/>
    <col min="525" max="525" width="3.28515625" style="268" customWidth="1"/>
    <col min="526" max="526" width="8.140625" style="268" customWidth="1"/>
    <col min="527" max="527" width="8.28515625" style="268" customWidth="1"/>
    <col min="528" max="528" width="1.42578125" style="268" customWidth="1"/>
    <col min="529" max="768" width="8.85546875" style="268"/>
    <col min="769" max="769" width="0.85546875" style="268" customWidth="1"/>
    <col min="770" max="770" width="3.7109375" style="268" customWidth="1"/>
    <col min="771" max="771" width="10.7109375" style="268" customWidth="1"/>
    <col min="772" max="772" width="15.28515625" style="268" customWidth="1"/>
    <col min="773" max="773" width="21.7109375" style="268" customWidth="1"/>
    <col min="774" max="774" width="14.7109375" style="268" customWidth="1"/>
    <col min="775" max="775" width="20" style="268" bestFit="1" customWidth="1"/>
    <col min="776" max="776" width="23.7109375" style="268" customWidth="1"/>
    <col min="777" max="777" width="22.5703125" style="268" customWidth="1"/>
    <col min="778" max="778" width="20" style="268" bestFit="1" customWidth="1"/>
    <col min="779" max="779" width="10.28515625" style="268" customWidth="1"/>
    <col min="780" max="780" width="9.7109375" style="268" customWidth="1"/>
    <col min="781" max="781" width="3.28515625" style="268" customWidth="1"/>
    <col min="782" max="782" width="8.140625" style="268" customWidth="1"/>
    <col min="783" max="783" width="8.28515625" style="268" customWidth="1"/>
    <col min="784" max="784" width="1.42578125" style="268" customWidth="1"/>
    <col min="785" max="1024" width="8.85546875" style="268"/>
    <col min="1025" max="1025" width="0.85546875" style="268" customWidth="1"/>
    <col min="1026" max="1026" width="3.7109375" style="268" customWidth="1"/>
    <col min="1027" max="1027" width="10.7109375" style="268" customWidth="1"/>
    <col min="1028" max="1028" width="15.28515625" style="268" customWidth="1"/>
    <col min="1029" max="1029" width="21.7109375" style="268" customWidth="1"/>
    <col min="1030" max="1030" width="14.7109375" style="268" customWidth="1"/>
    <col min="1031" max="1031" width="20" style="268" bestFit="1" customWidth="1"/>
    <col min="1032" max="1032" width="23.7109375" style="268" customWidth="1"/>
    <col min="1033" max="1033" width="22.5703125" style="268" customWidth="1"/>
    <col min="1034" max="1034" width="20" style="268" bestFit="1" customWidth="1"/>
    <col min="1035" max="1035" width="10.28515625" style="268" customWidth="1"/>
    <col min="1036" max="1036" width="9.7109375" style="268" customWidth="1"/>
    <col min="1037" max="1037" width="3.28515625" style="268" customWidth="1"/>
    <col min="1038" max="1038" width="8.140625" style="268" customWidth="1"/>
    <col min="1039" max="1039" width="8.28515625" style="268" customWidth="1"/>
    <col min="1040" max="1040" width="1.42578125" style="268" customWidth="1"/>
    <col min="1041" max="1280" width="8.85546875" style="268"/>
    <col min="1281" max="1281" width="0.85546875" style="268" customWidth="1"/>
    <col min="1282" max="1282" width="3.7109375" style="268" customWidth="1"/>
    <col min="1283" max="1283" width="10.7109375" style="268" customWidth="1"/>
    <col min="1284" max="1284" width="15.28515625" style="268" customWidth="1"/>
    <col min="1285" max="1285" width="21.7109375" style="268" customWidth="1"/>
    <col min="1286" max="1286" width="14.7109375" style="268" customWidth="1"/>
    <col min="1287" max="1287" width="20" style="268" bestFit="1" customWidth="1"/>
    <col min="1288" max="1288" width="23.7109375" style="268" customWidth="1"/>
    <col min="1289" max="1289" width="22.5703125" style="268" customWidth="1"/>
    <col min="1290" max="1290" width="20" style="268" bestFit="1" customWidth="1"/>
    <col min="1291" max="1291" width="10.28515625" style="268" customWidth="1"/>
    <col min="1292" max="1292" width="9.7109375" style="268" customWidth="1"/>
    <col min="1293" max="1293" width="3.28515625" style="268" customWidth="1"/>
    <col min="1294" max="1294" width="8.140625" style="268" customWidth="1"/>
    <col min="1295" max="1295" width="8.28515625" style="268" customWidth="1"/>
    <col min="1296" max="1296" width="1.42578125" style="268" customWidth="1"/>
    <col min="1297" max="1536" width="8.85546875" style="268"/>
    <col min="1537" max="1537" width="0.85546875" style="268" customWidth="1"/>
    <col min="1538" max="1538" width="3.7109375" style="268" customWidth="1"/>
    <col min="1539" max="1539" width="10.7109375" style="268" customWidth="1"/>
    <col min="1540" max="1540" width="15.28515625" style="268" customWidth="1"/>
    <col min="1541" max="1541" width="21.7109375" style="268" customWidth="1"/>
    <col min="1542" max="1542" width="14.7109375" style="268" customWidth="1"/>
    <col min="1543" max="1543" width="20" style="268" bestFit="1" customWidth="1"/>
    <col min="1544" max="1544" width="23.7109375" style="268" customWidth="1"/>
    <col min="1545" max="1545" width="22.5703125" style="268" customWidth="1"/>
    <col min="1546" max="1546" width="20" style="268" bestFit="1" customWidth="1"/>
    <col min="1547" max="1547" width="10.28515625" style="268" customWidth="1"/>
    <col min="1548" max="1548" width="9.7109375" style="268" customWidth="1"/>
    <col min="1549" max="1549" width="3.28515625" style="268" customWidth="1"/>
    <col min="1550" max="1550" width="8.140625" style="268" customWidth="1"/>
    <col min="1551" max="1551" width="8.28515625" style="268" customWidth="1"/>
    <col min="1552" max="1552" width="1.42578125" style="268" customWidth="1"/>
    <col min="1553" max="1792" width="8.85546875" style="268"/>
    <col min="1793" max="1793" width="0.85546875" style="268" customWidth="1"/>
    <col min="1794" max="1794" width="3.7109375" style="268" customWidth="1"/>
    <col min="1795" max="1795" width="10.7109375" style="268" customWidth="1"/>
    <col min="1796" max="1796" width="15.28515625" style="268" customWidth="1"/>
    <col min="1797" max="1797" width="21.7109375" style="268" customWidth="1"/>
    <col min="1798" max="1798" width="14.7109375" style="268" customWidth="1"/>
    <col min="1799" max="1799" width="20" style="268" bestFit="1" customWidth="1"/>
    <col min="1800" max="1800" width="23.7109375" style="268" customWidth="1"/>
    <col min="1801" max="1801" width="22.5703125" style="268" customWidth="1"/>
    <col min="1802" max="1802" width="20" style="268" bestFit="1" customWidth="1"/>
    <col min="1803" max="1803" width="10.28515625" style="268" customWidth="1"/>
    <col min="1804" max="1804" width="9.7109375" style="268" customWidth="1"/>
    <col min="1805" max="1805" width="3.28515625" style="268" customWidth="1"/>
    <col min="1806" max="1806" width="8.140625" style="268" customWidth="1"/>
    <col min="1807" max="1807" width="8.28515625" style="268" customWidth="1"/>
    <col min="1808" max="1808" width="1.42578125" style="268" customWidth="1"/>
    <col min="1809" max="2048" width="8.85546875" style="268"/>
    <col min="2049" max="2049" width="0.85546875" style="268" customWidth="1"/>
    <col min="2050" max="2050" width="3.7109375" style="268" customWidth="1"/>
    <col min="2051" max="2051" width="10.7109375" style="268" customWidth="1"/>
    <col min="2052" max="2052" width="15.28515625" style="268" customWidth="1"/>
    <col min="2053" max="2053" width="21.7109375" style="268" customWidth="1"/>
    <col min="2054" max="2054" width="14.7109375" style="268" customWidth="1"/>
    <col min="2055" max="2055" width="20" style="268" bestFit="1" customWidth="1"/>
    <col min="2056" max="2056" width="23.7109375" style="268" customWidth="1"/>
    <col min="2057" max="2057" width="22.5703125" style="268" customWidth="1"/>
    <col min="2058" max="2058" width="20" style="268" bestFit="1" customWidth="1"/>
    <col min="2059" max="2059" width="10.28515625" style="268" customWidth="1"/>
    <col min="2060" max="2060" width="9.7109375" style="268" customWidth="1"/>
    <col min="2061" max="2061" width="3.28515625" style="268" customWidth="1"/>
    <col min="2062" max="2062" width="8.140625" style="268" customWidth="1"/>
    <col min="2063" max="2063" width="8.28515625" style="268" customWidth="1"/>
    <col min="2064" max="2064" width="1.42578125" style="268" customWidth="1"/>
    <col min="2065" max="2304" width="8.85546875" style="268"/>
    <col min="2305" max="2305" width="0.85546875" style="268" customWidth="1"/>
    <col min="2306" max="2306" width="3.7109375" style="268" customWidth="1"/>
    <col min="2307" max="2307" width="10.7109375" style="268" customWidth="1"/>
    <col min="2308" max="2308" width="15.28515625" style="268" customWidth="1"/>
    <col min="2309" max="2309" width="21.7109375" style="268" customWidth="1"/>
    <col min="2310" max="2310" width="14.7109375" style="268" customWidth="1"/>
    <col min="2311" max="2311" width="20" style="268" bestFit="1" customWidth="1"/>
    <col min="2312" max="2312" width="23.7109375" style="268" customWidth="1"/>
    <col min="2313" max="2313" width="22.5703125" style="268" customWidth="1"/>
    <col min="2314" max="2314" width="20" style="268" bestFit="1" customWidth="1"/>
    <col min="2315" max="2315" width="10.28515625" style="268" customWidth="1"/>
    <col min="2316" max="2316" width="9.7109375" style="268" customWidth="1"/>
    <col min="2317" max="2317" width="3.28515625" style="268" customWidth="1"/>
    <col min="2318" max="2318" width="8.140625" style="268" customWidth="1"/>
    <col min="2319" max="2319" width="8.28515625" style="268" customWidth="1"/>
    <col min="2320" max="2320" width="1.42578125" style="268" customWidth="1"/>
    <col min="2321" max="2560" width="8.85546875" style="268"/>
    <col min="2561" max="2561" width="0.85546875" style="268" customWidth="1"/>
    <col min="2562" max="2562" width="3.7109375" style="268" customWidth="1"/>
    <col min="2563" max="2563" width="10.7109375" style="268" customWidth="1"/>
    <col min="2564" max="2564" width="15.28515625" style="268" customWidth="1"/>
    <col min="2565" max="2565" width="21.7109375" style="268" customWidth="1"/>
    <col min="2566" max="2566" width="14.7109375" style="268" customWidth="1"/>
    <col min="2567" max="2567" width="20" style="268" bestFit="1" customWidth="1"/>
    <col min="2568" max="2568" width="23.7109375" style="268" customWidth="1"/>
    <col min="2569" max="2569" width="22.5703125" style="268" customWidth="1"/>
    <col min="2570" max="2570" width="20" style="268" bestFit="1" customWidth="1"/>
    <col min="2571" max="2571" width="10.28515625" style="268" customWidth="1"/>
    <col min="2572" max="2572" width="9.7109375" style="268" customWidth="1"/>
    <col min="2573" max="2573" width="3.28515625" style="268" customWidth="1"/>
    <col min="2574" max="2574" width="8.140625" style="268" customWidth="1"/>
    <col min="2575" max="2575" width="8.28515625" style="268" customWidth="1"/>
    <col min="2576" max="2576" width="1.42578125" style="268" customWidth="1"/>
    <col min="2577" max="2816" width="8.85546875" style="268"/>
    <col min="2817" max="2817" width="0.85546875" style="268" customWidth="1"/>
    <col min="2818" max="2818" width="3.7109375" style="268" customWidth="1"/>
    <col min="2819" max="2819" width="10.7109375" style="268" customWidth="1"/>
    <col min="2820" max="2820" width="15.28515625" style="268" customWidth="1"/>
    <col min="2821" max="2821" width="21.7109375" style="268" customWidth="1"/>
    <col min="2822" max="2822" width="14.7109375" style="268" customWidth="1"/>
    <col min="2823" max="2823" width="20" style="268" bestFit="1" customWidth="1"/>
    <col min="2824" max="2824" width="23.7109375" style="268" customWidth="1"/>
    <col min="2825" max="2825" width="22.5703125" style="268" customWidth="1"/>
    <col min="2826" max="2826" width="20" style="268" bestFit="1" customWidth="1"/>
    <col min="2827" max="2827" width="10.28515625" style="268" customWidth="1"/>
    <col min="2828" max="2828" width="9.7109375" style="268" customWidth="1"/>
    <col min="2829" max="2829" width="3.28515625" style="268" customWidth="1"/>
    <col min="2830" max="2830" width="8.140625" style="268" customWidth="1"/>
    <col min="2831" max="2831" width="8.28515625" style="268" customWidth="1"/>
    <col min="2832" max="2832" width="1.42578125" style="268" customWidth="1"/>
    <col min="2833" max="3072" width="8.85546875" style="268"/>
    <col min="3073" max="3073" width="0.85546875" style="268" customWidth="1"/>
    <col min="3074" max="3074" width="3.7109375" style="268" customWidth="1"/>
    <col min="3075" max="3075" width="10.7109375" style="268" customWidth="1"/>
    <col min="3076" max="3076" width="15.28515625" style="268" customWidth="1"/>
    <col min="3077" max="3077" width="21.7109375" style="268" customWidth="1"/>
    <col min="3078" max="3078" width="14.7109375" style="268" customWidth="1"/>
    <col min="3079" max="3079" width="20" style="268" bestFit="1" customWidth="1"/>
    <col min="3080" max="3080" width="23.7109375" style="268" customWidth="1"/>
    <col min="3081" max="3081" width="22.5703125" style="268" customWidth="1"/>
    <col min="3082" max="3082" width="20" style="268" bestFit="1" customWidth="1"/>
    <col min="3083" max="3083" width="10.28515625" style="268" customWidth="1"/>
    <col min="3084" max="3084" width="9.7109375" style="268" customWidth="1"/>
    <col min="3085" max="3085" width="3.28515625" style="268" customWidth="1"/>
    <col min="3086" max="3086" width="8.140625" style="268" customWidth="1"/>
    <col min="3087" max="3087" width="8.28515625" style="268" customWidth="1"/>
    <col min="3088" max="3088" width="1.42578125" style="268" customWidth="1"/>
    <col min="3089" max="3328" width="8.85546875" style="268"/>
    <col min="3329" max="3329" width="0.85546875" style="268" customWidth="1"/>
    <col min="3330" max="3330" width="3.7109375" style="268" customWidth="1"/>
    <col min="3331" max="3331" width="10.7109375" style="268" customWidth="1"/>
    <col min="3332" max="3332" width="15.28515625" style="268" customWidth="1"/>
    <col min="3333" max="3333" width="21.7109375" style="268" customWidth="1"/>
    <col min="3334" max="3334" width="14.7109375" style="268" customWidth="1"/>
    <col min="3335" max="3335" width="20" style="268" bestFit="1" customWidth="1"/>
    <col min="3336" max="3336" width="23.7109375" style="268" customWidth="1"/>
    <col min="3337" max="3337" width="22.5703125" style="268" customWidth="1"/>
    <col min="3338" max="3338" width="20" style="268" bestFit="1" customWidth="1"/>
    <col min="3339" max="3339" width="10.28515625" style="268" customWidth="1"/>
    <col min="3340" max="3340" width="9.7109375" style="268" customWidth="1"/>
    <col min="3341" max="3341" width="3.28515625" style="268" customWidth="1"/>
    <col min="3342" max="3342" width="8.140625" style="268" customWidth="1"/>
    <col min="3343" max="3343" width="8.28515625" style="268" customWidth="1"/>
    <col min="3344" max="3344" width="1.42578125" style="268" customWidth="1"/>
    <col min="3345" max="3584" width="8.85546875" style="268"/>
    <col min="3585" max="3585" width="0.85546875" style="268" customWidth="1"/>
    <col min="3586" max="3586" width="3.7109375" style="268" customWidth="1"/>
    <col min="3587" max="3587" width="10.7109375" style="268" customWidth="1"/>
    <col min="3588" max="3588" width="15.28515625" style="268" customWidth="1"/>
    <col min="3589" max="3589" width="21.7109375" style="268" customWidth="1"/>
    <col min="3590" max="3590" width="14.7109375" style="268" customWidth="1"/>
    <col min="3591" max="3591" width="20" style="268" bestFit="1" customWidth="1"/>
    <col min="3592" max="3592" width="23.7109375" style="268" customWidth="1"/>
    <col min="3593" max="3593" width="22.5703125" style="268" customWidth="1"/>
    <col min="3594" max="3594" width="20" style="268" bestFit="1" customWidth="1"/>
    <col min="3595" max="3595" width="10.28515625" style="268" customWidth="1"/>
    <col min="3596" max="3596" width="9.7109375" style="268" customWidth="1"/>
    <col min="3597" max="3597" width="3.28515625" style="268" customWidth="1"/>
    <col min="3598" max="3598" width="8.140625" style="268" customWidth="1"/>
    <col min="3599" max="3599" width="8.28515625" style="268" customWidth="1"/>
    <col min="3600" max="3600" width="1.42578125" style="268" customWidth="1"/>
    <col min="3601" max="3840" width="8.85546875" style="268"/>
    <col min="3841" max="3841" width="0.85546875" style="268" customWidth="1"/>
    <col min="3842" max="3842" width="3.7109375" style="268" customWidth="1"/>
    <col min="3843" max="3843" width="10.7109375" style="268" customWidth="1"/>
    <col min="3844" max="3844" width="15.28515625" style="268" customWidth="1"/>
    <col min="3845" max="3845" width="21.7109375" style="268" customWidth="1"/>
    <col min="3846" max="3846" width="14.7109375" style="268" customWidth="1"/>
    <col min="3847" max="3847" width="20" style="268" bestFit="1" customWidth="1"/>
    <col min="3848" max="3848" width="23.7109375" style="268" customWidth="1"/>
    <col min="3849" max="3849" width="22.5703125" style="268" customWidth="1"/>
    <col min="3850" max="3850" width="20" style="268" bestFit="1" customWidth="1"/>
    <col min="3851" max="3851" width="10.28515625" style="268" customWidth="1"/>
    <col min="3852" max="3852" width="9.7109375" style="268" customWidth="1"/>
    <col min="3853" max="3853" width="3.28515625" style="268" customWidth="1"/>
    <col min="3854" max="3854" width="8.140625" style="268" customWidth="1"/>
    <col min="3855" max="3855" width="8.28515625" style="268" customWidth="1"/>
    <col min="3856" max="3856" width="1.42578125" style="268" customWidth="1"/>
    <col min="3857" max="4096" width="8.85546875" style="268"/>
    <col min="4097" max="4097" width="0.85546875" style="268" customWidth="1"/>
    <col min="4098" max="4098" width="3.7109375" style="268" customWidth="1"/>
    <col min="4099" max="4099" width="10.7109375" style="268" customWidth="1"/>
    <col min="4100" max="4100" width="15.28515625" style="268" customWidth="1"/>
    <col min="4101" max="4101" width="21.7109375" style="268" customWidth="1"/>
    <col min="4102" max="4102" width="14.7109375" style="268" customWidth="1"/>
    <col min="4103" max="4103" width="20" style="268" bestFit="1" customWidth="1"/>
    <col min="4104" max="4104" width="23.7109375" style="268" customWidth="1"/>
    <col min="4105" max="4105" width="22.5703125" style="268" customWidth="1"/>
    <col min="4106" max="4106" width="20" style="268" bestFit="1" customWidth="1"/>
    <col min="4107" max="4107" width="10.28515625" style="268" customWidth="1"/>
    <col min="4108" max="4108" width="9.7109375" style="268" customWidth="1"/>
    <col min="4109" max="4109" width="3.28515625" style="268" customWidth="1"/>
    <col min="4110" max="4110" width="8.140625" style="268" customWidth="1"/>
    <col min="4111" max="4111" width="8.28515625" style="268" customWidth="1"/>
    <col min="4112" max="4112" width="1.42578125" style="268" customWidth="1"/>
    <col min="4113" max="4352" width="8.85546875" style="268"/>
    <col min="4353" max="4353" width="0.85546875" style="268" customWidth="1"/>
    <col min="4354" max="4354" width="3.7109375" style="268" customWidth="1"/>
    <col min="4355" max="4355" width="10.7109375" style="268" customWidth="1"/>
    <col min="4356" max="4356" width="15.28515625" style="268" customWidth="1"/>
    <col min="4357" max="4357" width="21.7109375" style="268" customWidth="1"/>
    <col min="4358" max="4358" width="14.7109375" style="268" customWidth="1"/>
    <col min="4359" max="4359" width="20" style="268" bestFit="1" customWidth="1"/>
    <col min="4360" max="4360" width="23.7109375" style="268" customWidth="1"/>
    <col min="4361" max="4361" width="22.5703125" style="268" customWidth="1"/>
    <col min="4362" max="4362" width="20" style="268" bestFit="1" customWidth="1"/>
    <col min="4363" max="4363" width="10.28515625" style="268" customWidth="1"/>
    <col min="4364" max="4364" width="9.7109375" style="268" customWidth="1"/>
    <col min="4365" max="4365" width="3.28515625" style="268" customWidth="1"/>
    <col min="4366" max="4366" width="8.140625" style="268" customWidth="1"/>
    <col min="4367" max="4367" width="8.28515625" style="268" customWidth="1"/>
    <col min="4368" max="4368" width="1.42578125" style="268" customWidth="1"/>
    <col min="4369" max="4608" width="8.85546875" style="268"/>
    <col min="4609" max="4609" width="0.85546875" style="268" customWidth="1"/>
    <col min="4610" max="4610" width="3.7109375" style="268" customWidth="1"/>
    <col min="4611" max="4611" width="10.7109375" style="268" customWidth="1"/>
    <col min="4612" max="4612" width="15.28515625" style="268" customWidth="1"/>
    <col min="4613" max="4613" width="21.7109375" style="268" customWidth="1"/>
    <col min="4614" max="4614" width="14.7109375" style="268" customWidth="1"/>
    <col min="4615" max="4615" width="20" style="268" bestFit="1" customWidth="1"/>
    <col min="4616" max="4616" width="23.7109375" style="268" customWidth="1"/>
    <col min="4617" max="4617" width="22.5703125" style="268" customWidth="1"/>
    <col min="4618" max="4618" width="20" style="268" bestFit="1" customWidth="1"/>
    <col min="4619" max="4619" width="10.28515625" style="268" customWidth="1"/>
    <col min="4620" max="4620" width="9.7109375" style="268" customWidth="1"/>
    <col min="4621" max="4621" width="3.28515625" style="268" customWidth="1"/>
    <col min="4622" max="4622" width="8.140625" style="268" customWidth="1"/>
    <col min="4623" max="4623" width="8.28515625" style="268" customWidth="1"/>
    <col min="4624" max="4624" width="1.42578125" style="268" customWidth="1"/>
    <col min="4625" max="4864" width="8.85546875" style="268"/>
    <col min="4865" max="4865" width="0.85546875" style="268" customWidth="1"/>
    <col min="4866" max="4866" width="3.7109375" style="268" customWidth="1"/>
    <col min="4867" max="4867" width="10.7109375" style="268" customWidth="1"/>
    <col min="4868" max="4868" width="15.28515625" style="268" customWidth="1"/>
    <col min="4869" max="4869" width="21.7109375" style="268" customWidth="1"/>
    <col min="4870" max="4870" width="14.7109375" style="268" customWidth="1"/>
    <col min="4871" max="4871" width="20" style="268" bestFit="1" customWidth="1"/>
    <col min="4872" max="4872" width="23.7109375" style="268" customWidth="1"/>
    <col min="4873" max="4873" width="22.5703125" style="268" customWidth="1"/>
    <col min="4874" max="4874" width="20" style="268" bestFit="1" customWidth="1"/>
    <col min="4875" max="4875" width="10.28515625" style="268" customWidth="1"/>
    <col min="4876" max="4876" width="9.7109375" style="268" customWidth="1"/>
    <col min="4877" max="4877" width="3.28515625" style="268" customWidth="1"/>
    <col min="4878" max="4878" width="8.140625" style="268" customWidth="1"/>
    <col min="4879" max="4879" width="8.28515625" style="268" customWidth="1"/>
    <col min="4880" max="4880" width="1.42578125" style="268" customWidth="1"/>
    <col min="4881" max="5120" width="8.85546875" style="268"/>
    <col min="5121" max="5121" width="0.85546875" style="268" customWidth="1"/>
    <col min="5122" max="5122" width="3.7109375" style="268" customWidth="1"/>
    <col min="5123" max="5123" width="10.7109375" style="268" customWidth="1"/>
    <col min="5124" max="5124" width="15.28515625" style="268" customWidth="1"/>
    <col min="5125" max="5125" width="21.7109375" style="268" customWidth="1"/>
    <col min="5126" max="5126" width="14.7109375" style="268" customWidth="1"/>
    <col min="5127" max="5127" width="20" style="268" bestFit="1" customWidth="1"/>
    <col min="5128" max="5128" width="23.7109375" style="268" customWidth="1"/>
    <col min="5129" max="5129" width="22.5703125" style="268" customWidth="1"/>
    <col min="5130" max="5130" width="20" style="268" bestFit="1" customWidth="1"/>
    <col min="5131" max="5131" width="10.28515625" style="268" customWidth="1"/>
    <col min="5132" max="5132" width="9.7109375" style="268" customWidth="1"/>
    <col min="5133" max="5133" width="3.28515625" style="268" customWidth="1"/>
    <col min="5134" max="5134" width="8.140625" style="268" customWidth="1"/>
    <col min="5135" max="5135" width="8.28515625" style="268" customWidth="1"/>
    <col min="5136" max="5136" width="1.42578125" style="268" customWidth="1"/>
    <col min="5137" max="5376" width="8.85546875" style="268"/>
    <col min="5377" max="5377" width="0.85546875" style="268" customWidth="1"/>
    <col min="5378" max="5378" width="3.7109375" style="268" customWidth="1"/>
    <col min="5379" max="5379" width="10.7109375" style="268" customWidth="1"/>
    <col min="5380" max="5380" width="15.28515625" style="268" customWidth="1"/>
    <col min="5381" max="5381" width="21.7109375" style="268" customWidth="1"/>
    <col min="5382" max="5382" width="14.7109375" style="268" customWidth="1"/>
    <col min="5383" max="5383" width="20" style="268" bestFit="1" customWidth="1"/>
    <col min="5384" max="5384" width="23.7109375" style="268" customWidth="1"/>
    <col min="5385" max="5385" width="22.5703125" style="268" customWidth="1"/>
    <col min="5386" max="5386" width="20" style="268" bestFit="1" customWidth="1"/>
    <col min="5387" max="5387" width="10.28515625" style="268" customWidth="1"/>
    <col min="5388" max="5388" width="9.7109375" style="268" customWidth="1"/>
    <col min="5389" max="5389" width="3.28515625" style="268" customWidth="1"/>
    <col min="5390" max="5390" width="8.140625" style="268" customWidth="1"/>
    <col min="5391" max="5391" width="8.28515625" style="268" customWidth="1"/>
    <col min="5392" max="5392" width="1.42578125" style="268" customWidth="1"/>
    <col min="5393" max="5632" width="8.85546875" style="268"/>
    <col min="5633" max="5633" width="0.85546875" style="268" customWidth="1"/>
    <col min="5634" max="5634" width="3.7109375" style="268" customWidth="1"/>
    <col min="5635" max="5635" width="10.7109375" style="268" customWidth="1"/>
    <col min="5636" max="5636" width="15.28515625" style="268" customWidth="1"/>
    <col min="5637" max="5637" width="21.7109375" style="268" customWidth="1"/>
    <col min="5638" max="5638" width="14.7109375" style="268" customWidth="1"/>
    <col min="5639" max="5639" width="20" style="268" bestFit="1" customWidth="1"/>
    <col min="5640" max="5640" width="23.7109375" style="268" customWidth="1"/>
    <col min="5641" max="5641" width="22.5703125" style="268" customWidth="1"/>
    <col min="5642" max="5642" width="20" style="268" bestFit="1" customWidth="1"/>
    <col min="5643" max="5643" width="10.28515625" style="268" customWidth="1"/>
    <col min="5644" max="5644" width="9.7109375" style="268" customWidth="1"/>
    <col min="5645" max="5645" width="3.28515625" style="268" customWidth="1"/>
    <col min="5646" max="5646" width="8.140625" style="268" customWidth="1"/>
    <col min="5647" max="5647" width="8.28515625" style="268" customWidth="1"/>
    <col min="5648" max="5648" width="1.42578125" style="268" customWidth="1"/>
    <col min="5649" max="5888" width="8.85546875" style="268"/>
    <col min="5889" max="5889" width="0.85546875" style="268" customWidth="1"/>
    <col min="5890" max="5890" width="3.7109375" style="268" customWidth="1"/>
    <col min="5891" max="5891" width="10.7109375" style="268" customWidth="1"/>
    <col min="5892" max="5892" width="15.28515625" style="268" customWidth="1"/>
    <col min="5893" max="5893" width="21.7109375" style="268" customWidth="1"/>
    <col min="5894" max="5894" width="14.7109375" style="268" customWidth="1"/>
    <col min="5895" max="5895" width="20" style="268" bestFit="1" customWidth="1"/>
    <col min="5896" max="5896" width="23.7109375" style="268" customWidth="1"/>
    <col min="5897" max="5897" width="22.5703125" style="268" customWidth="1"/>
    <col min="5898" max="5898" width="20" style="268" bestFit="1" customWidth="1"/>
    <col min="5899" max="5899" width="10.28515625" style="268" customWidth="1"/>
    <col min="5900" max="5900" width="9.7109375" style="268" customWidth="1"/>
    <col min="5901" max="5901" width="3.28515625" style="268" customWidth="1"/>
    <col min="5902" max="5902" width="8.140625" style="268" customWidth="1"/>
    <col min="5903" max="5903" width="8.28515625" style="268" customWidth="1"/>
    <col min="5904" max="5904" width="1.42578125" style="268" customWidth="1"/>
    <col min="5905" max="6144" width="8.85546875" style="268"/>
    <col min="6145" max="6145" width="0.85546875" style="268" customWidth="1"/>
    <col min="6146" max="6146" width="3.7109375" style="268" customWidth="1"/>
    <col min="6147" max="6147" width="10.7109375" style="268" customWidth="1"/>
    <col min="6148" max="6148" width="15.28515625" style="268" customWidth="1"/>
    <col min="6149" max="6149" width="21.7109375" style="268" customWidth="1"/>
    <col min="6150" max="6150" width="14.7109375" style="268" customWidth="1"/>
    <col min="6151" max="6151" width="20" style="268" bestFit="1" customWidth="1"/>
    <col min="6152" max="6152" width="23.7109375" style="268" customWidth="1"/>
    <col min="6153" max="6153" width="22.5703125" style="268" customWidth="1"/>
    <col min="6154" max="6154" width="20" style="268" bestFit="1" customWidth="1"/>
    <col min="6155" max="6155" width="10.28515625" style="268" customWidth="1"/>
    <col min="6156" max="6156" width="9.7109375" style="268" customWidth="1"/>
    <col min="6157" max="6157" width="3.28515625" style="268" customWidth="1"/>
    <col min="6158" max="6158" width="8.140625" style="268" customWidth="1"/>
    <col min="6159" max="6159" width="8.28515625" style="268" customWidth="1"/>
    <col min="6160" max="6160" width="1.42578125" style="268" customWidth="1"/>
    <col min="6161" max="6400" width="8.85546875" style="268"/>
    <col min="6401" max="6401" width="0.85546875" style="268" customWidth="1"/>
    <col min="6402" max="6402" width="3.7109375" style="268" customWidth="1"/>
    <col min="6403" max="6403" width="10.7109375" style="268" customWidth="1"/>
    <col min="6404" max="6404" width="15.28515625" style="268" customWidth="1"/>
    <col min="6405" max="6405" width="21.7109375" style="268" customWidth="1"/>
    <col min="6406" max="6406" width="14.7109375" style="268" customWidth="1"/>
    <col min="6407" max="6407" width="20" style="268" bestFit="1" customWidth="1"/>
    <col min="6408" max="6408" width="23.7109375" style="268" customWidth="1"/>
    <col min="6409" max="6409" width="22.5703125" style="268" customWidth="1"/>
    <col min="6410" max="6410" width="20" style="268" bestFit="1" customWidth="1"/>
    <col min="6411" max="6411" width="10.28515625" style="268" customWidth="1"/>
    <col min="6412" max="6412" width="9.7109375" style="268" customWidth="1"/>
    <col min="6413" max="6413" width="3.28515625" style="268" customWidth="1"/>
    <col min="6414" max="6414" width="8.140625" style="268" customWidth="1"/>
    <col min="6415" max="6415" width="8.28515625" style="268" customWidth="1"/>
    <col min="6416" max="6416" width="1.42578125" style="268" customWidth="1"/>
    <col min="6417" max="6656" width="8.85546875" style="268"/>
    <col min="6657" max="6657" width="0.85546875" style="268" customWidth="1"/>
    <col min="6658" max="6658" width="3.7109375" style="268" customWidth="1"/>
    <col min="6659" max="6659" width="10.7109375" style="268" customWidth="1"/>
    <col min="6660" max="6660" width="15.28515625" style="268" customWidth="1"/>
    <col min="6661" max="6661" width="21.7109375" style="268" customWidth="1"/>
    <col min="6662" max="6662" width="14.7109375" style="268" customWidth="1"/>
    <col min="6663" max="6663" width="20" style="268" bestFit="1" customWidth="1"/>
    <col min="6664" max="6664" width="23.7109375" style="268" customWidth="1"/>
    <col min="6665" max="6665" width="22.5703125" style="268" customWidth="1"/>
    <col min="6666" max="6666" width="20" style="268" bestFit="1" customWidth="1"/>
    <col min="6667" max="6667" width="10.28515625" style="268" customWidth="1"/>
    <col min="6668" max="6668" width="9.7109375" style="268" customWidth="1"/>
    <col min="6669" max="6669" width="3.28515625" style="268" customWidth="1"/>
    <col min="6670" max="6670" width="8.140625" style="268" customWidth="1"/>
    <col min="6671" max="6671" width="8.28515625" style="268" customWidth="1"/>
    <col min="6672" max="6672" width="1.42578125" style="268" customWidth="1"/>
    <col min="6673" max="6912" width="8.85546875" style="268"/>
    <col min="6913" max="6913" width="0.85546875" style="268" customWidth="1"/>
    <col min="6914" max="6914" width="3.7109375" style="268" customWidth="1"/>
    <col min="6915" max="6915" width="10.7109375" style="268" customWidth="1"/>
    <col min="6916" max="6916" width="15.28515625" style="268" customWidth="1"/>
    <col min="6917" max="6917" width="21.7109375" style="268" customWidth="1"/>
    <col min="6918" max="6918" width="14.7109375" style="268" customWidth="1"/>
    <col min="6919" max="6919" width="20" style="268" bestFit="1" customWidth="1"/>
    <col min="6920" max="6920" width="23.7109375" style="268" customWidth="1"/>
    <col min="6921" max="6921" width="22.5703125" style="268" customWidth="1"/>
    <col min="6922" max="6922" width="20" style="268" bestFit="1" customWidth="1"/>
    <col min="6923" max="6923" width="10.28515625" style="268" customWidth="1"/>
    <col min="6924" max="6924" width="9.7109375" style="268" customWidth="1"/>
    <col min="6925" max="6925" width="3.28515625" style="268" customWidth="1"/>
    <col min="6926" max="6926" width="8.140625" style="268" customWidth="1"/>
    <col min="6927" max="6927" width="8.28515625" style="268" customWidth="1"/>
    <col min="6928" max="6928" width="1.42578125" style="268" customWidth="1"/>
    <col min="6929" max="7168" width="8.85546875" style="268"/>
    <col min="7169" max="7169" width="0.85546875" style="268" customWidth="1"/>
    <col min="7170" max="7170" width="3.7109375" style="268" customWidth="1"/>
    <col min="7171" max="7171" width="10.7109375" style="268" customWidth="1"/>
    <col min="7172" max="7172" width="15.28515625" style="268" customWidth="1"/>
    <col min="7173" max="7173" width="21.7109375" style="268" customWidth="1"/>
    <col min="7174" max="7174" width="14.7109375" style="268" customWidth="1"/>
    <col min="7175" max="7175" width="20" style="268" bestFit="1" customWidth="1"/>
    <col min="7176" max="7176" width="23.7109375" style="268" customWidth="1"/>
    <col min="7177" max="7177" width="22.5703125" style="268" customWidth="1"/>
    <col min="7178" max="7178" width="20" style="268" bestFit="1" customWidth="1"/>
    <col min="7179" max="7179" width="10.28515625" style="268" customWidth="1"/>
    <col min="7180" max="7180" width="9.7109375" style="268" customWidth="1"/>
    <col min="7181" max="7181" width="3.28515625" style="268" customWidth="1"/>
    <col min="7182" max="7182" width="8.140625" style="268" customWidth="1"/>
    <col min="7183" max="7183" width="8.28515625" style="268" customWidth="1"/>
    <col min="7184" max="7184" width="1.42578125" style="268" customWidth="1"/>
    <col min="7185" max="7424" width="8.85546875" style="268"/>
    <col min="7425" max="7425" width="0.85546875" style="268" customWidth="1"/>
    <col min="7426" max="7426" width="3.7109375" style="268" customWidth="1"/>
    <col min="7427" max="7427" width="10.7109375" style="268" customWidth="1"/>
    <col min="7428" max="7428" width="15.28515625" style="268" customWidth="1"/>
    <col min="7429" max="7429" width="21.7109375" style="268" customWidth="1"/>
    <col min="7430" max="7430" width="14.7109375" style="268" customWidth="1"/>
    <col min="7431" max="7431" width="20" style="268" bestFit="1" customWidth="1"/>
    <col min="7432" max="7432" width="23.7109375" style="268" customWidth="1"/>
    <col min="7433" max="7433" width="22.5703125" style="268" customWidth="1"/>
    <col min="7434" max="7434" width="20" style="268" bestFit="1" customWidth="1"/>
    <col min="7435" max="7435" width="10.28515625" style="268" customWidth="1"/>
    <col min="7436" max="7436" width="9.7109375" style="268" customWidth="1"/>
    <col min="7437" max="7437" width="3.28515625" style="268" customWidth="1"/>
    <col min="7438" max="7438" width="8.140625" style="268" customWidth="1"/>
    <col min="7439" max="7439" width="8.28515625" style="268" customWidth="1"/>
    <col min="7440" max="7440" width="1.42578125" style="268" customWidth="1"/>
    <col min="7441" max="7680" width="8.85546875" style="268"/>
    <col min="7681" max="7681" width="0.85546875" style="268" customWidth="1"/>
    <col min="7682" max="7682" width="3.7109375" style="268" customWidth="1"/>
    <col min="7683" max="7683" width="10.7109375" style="268" customWidth="1"/>
    <col min="7684" max="7684" width="15.28515625" style="268" customWidth="1"/>
    <col min="7685" max="7685" width="21.7109375" style="268" customWidth="1"/>
    <col min="7686" max="7686" width="14.7109375" style="268" customWidth="1"/>
    <col min="7687" max="7687" width="20" style="268" bestFit="1" customWidth="1"/>
    <col min="7688" max="7688" width="23.7109375" style="268" customWidth="1"/>
    <col min="7689" max="7689" width="22.5703125" style="268" customWidth="1"/>
    <col min="7690" max="7690" width="20" style="268" bestFit="1" customWidth="1"/>
    <col min="7691" max="7691" width="10.28515625" style="268" customWidth="1"/>
    <col min="7692" max="7692" width="9.7109375" style="268" customWidth="1"/>
    <col min="7693" max="7693" width="3.28515625" style="268" customWidth="1"/>
    <col min="7694" max="7694" width="8.140625" style="268" customWidth="1"/>
    <col min="7695" max="7695" width="8.28515625" style="268" customWidth="1"/>
    <col min="7696" max="7696" width="1.42578125" style="268" customWidth="1"/>
    <col min="7697" max="7936" width="8.85546875" style="268"/>
    <col min="7937" max="7937" width="0.85546875" style="268" customWidth="1"/>
    <col min="7938" max="7938" width="3.7109375" style="268" customWidth="1"/>
    <col min="7939" max="7939" width="10.7109375" style="268" customWidth="1"/>
    <col min="7940" max="7940" width="15.28515625" style="268" customWidth="1"/>
    <col min="7941" max="7941" width="21.7109375" style="268" customWidth="1"/>
    <col min="7942" max="7942" width="14.7109375" style="268" customWidth="1"/>
    <col min="7943" max="7943" width="20" style="268" bestFit="1" customWidth="1"/>
    <col min="7944" max="7944" width="23.7109375" style="268" customWidth="1"/>
    <col min="7945" max="7945" width="22.5703125" style="268" customWidth="1"/>
    <col min="7946" max="7946" width="20" style="268" bestFit="1" customWidth="1"/>
    <col min="7947" max="7947" width="10.28515625" style="268" customWidth="1"/>
    <col min="7948" max="7948" width="9.7109375" style="268" customWidth="1"/>
    <col min="7949" max="7949" width="3.28515625" style="268" customWidth="1"/>
    <col min="7950" max="7950" width="8.140625" style="268" customWidth="1"/>
    <col min="7951" max="7951" width="8.28515625" style="268" customWidth="1"/>
    <col min="7952" max="7952" width="1.42578125" style="268" customWidth="1"/>
    <col min="7953" max="8192" width="8.85546875" style="268"/>
    <col min="8193" max="8193" width="0.85546875" style="268" customWidth="1"/>
    <col min="8194" max="8194" width="3.7109375" style="268" customWidth="1"/>
    <col min="8195" max="8195" width="10.7109375" style="268" customWidth="1"/>
    <col min="8196" max="8196" width="15.28515625" style="268" customWidth="1"/>
    <col min="8197" max="8197" width="21.7109375" style="268" customWidth="1"/>
    <col min="8198" max="8198" width="14.7109375" style="268" customWidth="1"/>
    <col min="8199" max="8199" width="20" style="268" bestFit="1" customWidth="1"/>
    <col min="8200" max="8200" width="23.7109375" style="268" customWidth="1"/>
    <col min="8201" max="8201" width="22.5703125" style="268" customWidth="1"/>
    <col min="8202" max="8202" width="20" style="268" bestFit="1" customWidth="1"/>
    <col min="8203" max="8203" width="10.28515625" style="268" customWidth="1"/>
    <col min="8204" max="8204" width="9.7109375" style="268" customWidth="1"/>
    <col min="8205" max="8205" width="3.28515625" style="268" customWidth="1"/>
    <col min="8206" max="8206" width="8.140625" style="268" customWidth="1"/>
    <col min="8207" max="8207" width="8.28515625" style="268" customWidth="1"/>
    <col min="8208" max="8208" width="1.42578125" style="268" customWidth="1"/>
    <col min="8209" max="8448" width="8.85546875" style="268"/>
    <col min="8449" max="8449" width="0.85546875" style="268" customWidth="1"/>
    <col min="8450" max="8450" width="3.7109375" style="268" customWidth="1"/>
    <col min="8451" max="8451" width="10.7109375" style="268" customWidth="1"/>
    <col min="8452" max="8452" width="15.28515625" style="268" customWidth="1"/>
    <col min="8453" max="8453" width="21.7109375" style="268" customWidth="1"/>
    <col min="8454" max="8454" width="14.7109375" style="268" customWidth="1"/>
    <col min="8455" max="8455" width="20" style="268" bestFit="1" customWidth="1"/>
    <col min="8456" max="8456" width="23.7109375" style="268" customWidth="1"/>
    <col min="8457" max="8457" width="22.5703125" style="268" customWidth="1"/>
    <col min="8458" max="8458" width="20" style="268" bestFit="1" customWidth="1"/>
    <col min="8459" max="8459" width="10.28515625" style="268" customWidth="1"/>
    <col min="8460" max="8460" width="9.7109375" style="268" customWidth="1"/>
    <col min="8461" max="8461" width="3.28515625" style="268" customWidth="1"/>
    <col min="8462" max="8462" width="8.140625" style="268" customWidth="1"/>
    <col min="8463" max="8463" width="8.28515625" style="268" customWidth="1"/>
    <col min="8464" max="8464" width="1.42578125" style="268" customWidth="1"/>
    <col min="8465" max="8704" width="8.85546875" style="268"/>
    <col min="8705" max="8705" width="0.85546875" style="268" customWidth="1"/>
    <col min="8706" max="8706" width="3.7109375" style="268" customWidth="1"/>
    <col min="8707" max="8707" width="10.7109375" style="268" customWidth="1"/>
    <col min="8708" max="8708" width="15.28515625" style="268" customWidth="1"/>
    <col min="8709" max="8709" width="21.7109375" style="268" customWidth="1"/>
    <col min="8710" max="8710" width="14.7109375" style="268" customWidth="1"/>
    <col min="8711" max="8711" width="20" style="268" bestFit="1" customWidth="1"/>
    <col min="8712" max="8712" width="23.7109375" style="268" customWidth="1"/>
    <col min="8713" max="8713" width="22.5703125" style="268" customWidth="1"/>
    <col min="8714" max="8714" width="20" style="268" bestFit="1" customWidth="1"/>
    <col min="8715" max="8715" width="10.28515625" style="268" customWidth="1"/>
    <col min="8716" max="8716" width="9.7109375" style="268" customWidth="1"/>
    <col min="8717" max="8717" width="3.28515625" style="268" customWidth="1"/>
    <col min="8718" max="8718" width="8.140625" style="268" customWidth="1"/>
    <col min="8719" max="8719" width="8.28515625" style="268" customWidth="1"/>
    <col min="8720" max="8720" width="1.42578125" style="268" customWidth="1"/>
    <col min="8721" max="8960" width="8.85546875" style="268"/>
    <col min="8961" max="8961" width="0.85546875" style="268" customWidth="1"/>
    <col min="8962" max="8962" width="3.7109375" style="268" customWidth="1"/>
    <col min="8963" max="8963" width="10.7109375" style="268" customWidth="1"/>
    <col min="8964" max="8964" width="15.28515625" style="268" customWidth="1"/>
    <col min="8965" max="8965" width="21.7109375" style="268" customWidth="1"/>
    <col min="8966" max="8966" width="14.7109375" style="268" customWidth="1"/>
    <col min="8967" max="8967" width="20" style="268" bestFit="1" customWidth="1"/>
    <col min="8968" max="8968" width="23.7109375" style="268" customWidth="1"/>
    <col min="8969" max="8969" width="22.5703125" style="268" customWidth="1"/>
    <col min="8970" max="8970" width="20" style="268" bestFit="1" customWidth="1"/>
    <col min="8971" max="8971" width="10.28515625" style="268" customWidth="1"/>
    <col min="8972" max="8972" width="9.7109375" style="268" customWidth="1"/>
    <col min="8973" max="8973" width="3.28515625" style="268" customWidth="1"/>
    <col min="8974" max="8974" width="8.140625" style="268" customWidth="1"/>
    <col min="8975" max="8975" width="8.28515625" style="268" customWidth="1"/>
    <col min="8976" max="8976" width="1.42578125" style="268" customWidth="1"/>
    <col min="8977" max="9216" width="8.85546875" style="268"/>
    <col min="9217" max="9217" width="0.85546875" style="268" customWidth="1"/>
    <col min="9218" max="9218" width="3.7109375" style="268" customWidth="1"/>
    <col min="9219" max="9219" width="10.7109375" style="268" customWidth="1"/>
    <col min="9220" max="9220" width="15.28515625" style="268" customWidth="1"/>
    <col min="9221" max="9221" width="21.7109375" style="268" customWidth="1"/>
    <col min="9222" max="9222" width="14.7109375" style="268" customWidth="1"/>
    <col min="9223" max="9223" width="20" style="268" bestFit="1" customWidth="1"/>
    <col min="9224" max="9224" width="23.7109375" style="268" customWidth="1"/>
    <col min="9225" max="9225" width="22.5703125" style="268" customWidth="1"/>
    <col min="9226" max="9226" width="20" style="268" bestFit="1" customWidth="1"/>
    <col min="9227" max="9227" width="10.28515625" style="268" customWidth="1"/>
    <col min="9228" max="9228" width="9.7109375" style="268" customWidth="1"/>
    <col min="9229" max="9229" width="3.28515625" style="268" customWidth="1"/>
    <col min="9230" max="9230" width="8.140625" style="268" customWidth="1"/>
    <col min="9231" max="9231" width="8.28515625" style="268" customWidth="1"/>
    <col min="9232" max="9232" width="1.42578125" style="268" customWidth="1"/>
    <col min="9233" max="9472" width="8.85546875" style="268"/>
    <col min="9473" max="9473" width="0.85546875" style="268" customWidth="1"/>
    <col min="9474" max="9474" width="3.7109375" style="268" customWidth="1"/>
    <col min="9475" max="9475" width="10.7109375" style="268" customWidth="1"/>
    <col min="9476" max="9476" width="15.28515625" style="268" customWidth="1"/>
    <col min="9477" max="9477" width="21.7109375" style="268" customWidth="1"/>
    <col min="9478" max="9478" width="14.7109375" style="268" customWidth="1"/>
    <col min="9479" max="9479" width="20" style="268" bestFit="1" customWidth="1"/>
    <col min="9480" max="9480" width="23.7109375" style="268" customWidth="1"/>
    <col min="9481" max="9481" width="22.5703125" style="268" customWidth="1"/>
    <col min="9482" max="9482" width="20" style="268" bestFit="1" customWidth="1"/>
    <col min="9483" max="9483" width="10.28515625" style="268" customWidth="1"/>
    <col min="9484" max="9484" width="9.7109375" style="268" customWidth="1"/>
    <col min="9485" max="9485" width="3.28515625" style="268" customWidth="1"/>
    <col min="9486" max="9486" width="8.140625" style="268" customWidth="1"/>
    <col min="9487" max="9487" width="8.28515625" style="268" customWidth="1"/>
    <col min="9488" max="9488" width="1.42578125" style="268" customWidth="1"/>
    <col min="9489" max="9728" width="8.85546875" style="268"/>
    <col min="9729" max="9729" width="0.85546875" style="268" customWidth="1"/>
    <col min="9730" max="9730" width="3.7109375" style="268" customWidth="1"/>
    <col min="9731" max="9731" width="10.7109375" style="268" customWidth="1"/>
    <col min="9732" max="9732" width="15.28515625" style="268" customWidth="1"/>
    <col min="9733" max="9733" width="21.7109375" style="268" customWidth="1"/>
    <col min="9734" max="9734" width="14.7109375" style="268" customWidth="1"/>
    <col min="9735" max="9735" width="20" style="268" bestFit="1" customWidth="1"/>
    <col min="9736" max="9736" width="23.7109375" style="268" customWidth="1"/>
    <col min="9737" max="9737" width="22.5703125" style="268" customWidth="1"/>
    <col min="9738" max="9738" width="20" style="268" bestFit="1" customWidth="1"/>
    <col min="9739" max="9739" width="10.28515625" style="268" customWidth="1"/>
    <col min="9740" max="9740" width="9.7109375" style="268" customWidth="1"/>
    <col min="9741" max="9741" width="3.28515625" style="268" customWidth="1"/>
    <col min="9742" max="9742" width="8.140625" style="268" customWidth="1"/>
    <col min="9743" max="9743" width="8.28515625" style="268" customWidth="1"/>
    <col min="9744" max="9744" width="1.42578125" style="268" customWidth="1"/>
    <col min="9745" max="9984" width="8.85546875" style="268"/>
    <col min="9985" max="9985" width="0.85546875" style="268" customWidth="1"/>
    <col min="9986" max="9986" width="3.7109375" style="268" customWidth="1"/>
    <col min="9987" max="9987" width="10.7109375" style="268" customWidth="1"/>
    <col min="9988" max="9988" width="15.28515625" style="268" customWidth="1"/>
    <col min="9989" max="9989" width="21.7109375" style="268" customWidth="1"/>
    <col min="9990" max="9990" width="14.7109375" style="268" customWidth="1"/>
    <col min="9991" max="9991" width="20" style="268" bestFit="1" customWidth="1"/>
    <col min="9992" max="9992" width="23.7109375" style="268" customWidth="1"/>
    <col min="9993" max="9993" width="22.5703125" style="268" customWidth="1"/>
    <col min="9994" max="9994" width="20" style="268" bestFit="1" customWidth="1"/>
    <col min="9995" max="9995" width="10.28515625" style="268" customWidth="1"/>
    <col min="9996" max="9996" width="9.7109375" style="268" customWidth="1"/>
    <col min="9997" max="9997" width="3.28515625" style="268" customWidth="1"/>
    <col min="9998" max="9998" width="8.140625" style="268" customWidth="1"/>
    <col min="9999" max="9999" width="8.28515625" style="268" customWidth="1"/>
    <col min="10000" max="10000" width="1.42578125" style="268" customWidth="1"/>
    <col min="10001" max="10240" width="8.85546875" style="268"/>
    <col min="10241" max="10241" width="0.85546875" style="268" customWidth="1"/>
    <col min="10242" max="10242" width="3.7109375" style="268" customWidth="1"/>
    <col min="10243" max="10243" width="10.7109375" style="268" customWidth="1"/>
    <col min="10244" max="10244" width="15.28515625" style="268" customWidth="1"/>
    <col min="10245" max="10245" width="21.7109375" style="268" customWidth="1"/>
    <col min="10246" max="10246" width="14.7109375" style="268" customWidth="1"/>
    <col min="10247" max="10247" width="20" style="268" bestFit="1" customWidth="1"/>
    <col min="10248" max="10248" width="23.7109375" style="268" customWidth="1"/>
    <col min="10249" max="10249" width="22.5703125" style="268" customWidth="1"/>
    <col min="10250" max="10250" width="20" style="268" bestFit="1" customWidth="1"/>
    <col min="10251" max="10251" width="10.28515625" style="268" customWidth="1"/>
    <col min="10252" max="10252" width="9.7109375" style="268" customWidth="1"/>
    <col min="10253" max="10253" width="3.28515625" style="268" customWidth="1"/>
    <col min="10254" max="10254" width="8.140625" style="268" customWidth="1"/>
    <col min="10255" max="10255" width="8.28515625" style="268" customWidth="1"/>
    <col min="10256" max="10256" width="1.42578125" style="268" customWidth="1"/>
    <col min="10257" max="10496" width="8.85546875" style="268"/>
    <col min="10497" max="10497" width="0.85546875" style="268" customWidth="1"/>
    <col min="10498" max="10498" width="3.7109375" style="268" customWidth="1"/>
    <col min="10499" max="10499" width="10.7109375" style="268" customWidth="1"/>
    <col min="10500" max="10500" width="15.28515625" style="268" customWidth="1"/>
    <col min="10501" max="10501" width="21.7109375" style="268" customWidth="1"/>
    <col min="10502" max="10502" width="14.7109375" style="268" customWidth="1"/>
    <col min="10503" max="10503" width="20" style="268" bestFit="1" customWidth="1"/>
    <col min="10504" max="10504" width="23.7109375" style="268" customWidth="1"/>
    <col min="10505" max="10505" width="22.5703125" style="268" customWidth="1"/>
    <col min="10506" max="10506" width="20" style="268" bestFit="1" customWidth="1"/>
    <col min="10507" max="10507" width="10.28515625" style="268" customWidth="1"/>
    <col min="10508" max="10508" width="9.7109375" style="268" customWidth="1"/>
    <col min="10509" max="10509" width="3.28515625" style="268" customWidth="1"/>
    <col min="10510" max="10510" width="8.140625" style="268" customWidth="1"/>
    <col min="10511" max="10511" width="8.28515625" style="268" customWidth="1"/>
    <col min="10512" max="10512" width="1.42578125" style="268" customWidth="1"/>
    <col min="10513" max="10752" width="8.85546875" style="268"/>
    <col min="10753" max="10753" width="0.85546875" style="268" customWidth="1"/>
    <col min="10754" max="10754" width="3.7109375" style="268" customWidth="1"/>
    <col min="10755" max="10755" width="10.7109375" style="268" customWidth="1"/>
    <col min="10756" max="10756" width="15.28515625" style="268" customWidth="1"/>
    <col min="10757" max="10757" width="21.7109375" style="268" customWidth="1"/>
    <col min="10758" max="10758" width="14.7109375" style="268" customWidth="1"/>
    <col min="10759" max="10759" width="20" style="268" bestFit="1" customWidth="1"/>
    <col min="10760" max="10760" width="23.7109375" style="268" customWidth="1"/>
    <col min="10761" max="10761" width="22.5703125" style="268" customWidth="1"/>
    <col min="10762" max="10762" width="20" style="268" bestFit="1" customWidth="1"/>
    <col min="10763" max="10763" width="10.28515625" style="268" customWidth="1"/>
    <col min="10764" max="10764" width="9.7109375" style="268" customWidth="1"/>
    <col min="10765" max="10765" width="3.28515625" style="268" customWidth="1"/>
    <col min="10766" max="10766" width="8.140625" style="268" customWidth="1"/>
    <col min="10767" max="10767" width="8.28515625" style="268" customWidth="1"/>
    <col min="10768" max="10768" width="1.42578125" style="268" customWidth="1"/>
    <col min="10769" max="11008" width="8.85546875" style="268"/>
    <col min="11009" max="11009" width="0.85546875" style="268" customWidth="1"/>
    <col min="11010" max="11010" width="3.7109375" style="268" customWidth="1"/>
    <col min="11011" max="11011" width="10.7109375" style="268" customWidth="1"/>
    <col min="11012" max="11012" width="15.28515625" style="268" customWidth="1"/>
    <col min="11013" max="11013" width="21.7109375" style="268" customWidth="1"/>
    <col min="11014" max="11014" width="14.7109375" style="268" customWidth="1"/>
    <col min="11015" max="11015" width="20" style="268" bestFit="1" customWidth="1"/>
    <col min="11016" max="11016" width="23.7109375" style="268" customWidth="1"/>
    <col min="11017" max="11017" width="22.5703125" style="268" customWidth="1"/>
    <col min="11018" max="11018" width="20" style="268" bestFit="1" customWidth="1"/>
    <col min="11019" max="11019" width="10.28515625" style="268" customWidth="1"/>
    <col min="11020" max="11020" width="9.7109375" style="268" customWidth="1"/>
    <col min="11021" max="11021" width="3.28515625" style="268" customWidth="1"/>
    <col min="11022" max="11022" width="8.140625" style="268" customWidth="1"/>
    <col min="11023" max="11023" width="8.28515625" style="268" customWidth="1"/>
    <col min="11024" max="11024" width="1.42578125" style="268" customWidth="1"/>
    <col min="11025" max="11264" width="8.85546875" style="268"/>
    <col min="11265" max="11265" width="0.85546875" style="268" customWidth="1"/>
    <col min="11266" max="11266" width="3.7109375" style="268" customWidth="1"/>
    <col min="11267" max="11267" width="10.7109375" style="268" customWidth="1"/>
    <col min="11268" max="11268" width="15.28515625" style="268" customWidth="1"/>
    <col min="11269" max="11269" width="21.7109375" style="268" customWidth="1"/>
    <col min="11270" max="11270" width="14.7109375" style="268" customWidth="1"/>
    <col min="11271" max="11271" width="20" style="268" bestFit="1" customWidth="1"/>
    <col min="11272" max="11272" width="23.7109375" style="268" customWidth="1"/>
    <col min="11273" max="11273" width="22.5703125" style="268" customWidth="1"/>
    <col min="11274" max="11274" width="20" style="268" bestFit="1" customWidth="1"/>
    <col min="11275" max="11275" width="10.28515625" style="268" customWidth="1"/>
    <col min="11276" max="11276" width="9.7109375" style="268" customWidth="1"/>
    <col min="11277" max="11277" width="3.28515625" style="268" customWidth="1"/>
    <col min="11278" max="11278" width="8.140625" style="268" customWidth="1"/>
    <col min="11279" max="11279" width="8.28515625" style="268" customWidth="1"/>
    <col min="11280" max="11280" width="1.42578125" style="268" customWidth="1"/>
    <col min="11281" max="11520" width="8.85546875" style="268"/>
    <col min="11521" max="11521" width="0.85546875" style="268" customWidth="1"/>
    <col min="11522" max="11522" width="3.7109375" style="268" customWidth="1"/>
    <col min="11523" max="11523" width="10.7109375" style="268" customWidth="1"/>
    <col min="11524" max="11524" width="15.28515625" style="268" customWidth="1"/>
    <col min="11525" max="11525" width="21.7109375" style="268" customWidth="1"/>
    <col min="11526" max="11526" width="14.7109375" style="268" customWidth="1"/>
    <col min="11527" max="11527" width="20" style="268" bestFit="1" customWidth="1"/>
    <col min="11528" max="11528" width="23.7109375" style="268" customWidth="1"/>
    <col min="11529" max="11529" width="22.5703125" style="268" customWidth="1"/>
    <col min="11530" max="11530" width="20" style="268" bestFit="1" customWidth="1"/>
    <col min="11531" max="11531" width="10.28515625" style="268" customWidth="1"/>
    <col min="11532" max="11532" width="9.7109375" style="268" customWidth="1"/>
    <col min="11533" max="11533" width="3.28515625" style="268" customWidth="1"/>
    <col min="11534" max="11534" width="8.140625" style="268" customWidth="1"/>
    <col min="11535" max="11535" width="8.28515625" style="268" customWidth="1"/>
    <col min="11536" max="11536" width="1.42578125" style="268" customWidth="1"/>
    <col min="11537" max="11776" width="8.85546875" style="268"/>
    <col min="11777" max="11777" width="0.85546875" style="268" customWidth="1"/>
    <col min="11778" max="11778" width="3.7109375" style="268" customWidth="1"/>
    <col min="11779" max="11779" width="10.7109375" style="268" customWidth="1"/>
    <col min="11780" max="11780" width="15.28515625" style="268" customWidth="1"/>
    <col min="11781" max="11781" width="21.7109375" style="268" customWidth="1"/>
    <col min="11782" max="11782" width="14.7109375" style="268" customWidth="1"/>
    <col min="11783" max="11783" width="20" style="268" bestFit="1" customWidth="1"/>
    <col min="11784" max="11784" width="23.7109375" style="268" customWidth="1"/>
    <col min="11785" max="11785" width="22.5703125" style="268" customWidth="1"/>
    <col min="11786" max="11786" width="20" style="268" bestFit="1" customWidth="1"/>
    <col min="11787" max="11787" width="10.28515625" style="268" customWidth="1"/>
    <col min="11788" max="11788" width="9.7109375" style="268" customWidth="1"/>
    <col min="11789" max="11789" width="3.28515625" style="268" customWidth="1"/>
    <col min="11790" max="11790" width="8.140625" style="268" customWidth="1"/>
    <col min="11791" max="11791" width="8.28515625" style="268" customWidth="1"/>
    <col min="11792" max="11792" width="1.42578125" style="268" customWidth="1"/>
    <col min="11793" max="12032" width="8.85546875" style="268"/>
    <col min="12033" max="12033" width="0.85546875" style="268" customWidth="1"/>
    <col min="12034" max="12034" width="3.7109375" style="268" customWidth="1"/>
    <col min="12035" max="12035" width="10.7109375" style="268" customWidth="1"/>
    <col min="12036" max="12036" width="15.28515625" style="268" customWidth="1"/>
    <col min="12037" max="12037" width="21.7109375" style="268" customWidth="1"/>
    <col min="12038" max="12038" width="14.7109375" style="268" customWidth="1"/>
    <col min="12039" max="12039" width="20" style="268" bestFit="1" customWidth="1"/>
    <col min="12040" max="12040" width="23.7109375" style="268" customWidth="1"/>
    <col min="12041" max="12041" width="22.5703125" style="268" customWidth="1"/>
    <col min="12042" max="12042" width="20" style="268" bestFit="1" customWidth="1"/>
    <col min="12043" max="12043" width="10.28515625" style="268" customWidth="1"/>
    <col min="12044" max="12044" width="9.7109375" style="268" customWidth="1"/>
    <col min="12045" max="12045" width="3.28515625" style="268" customWidth="1"/>
    <col min="12046" max="12046" width="8.140625" style="268" customWidth="1"/>
    <col min="12047" max="12047" width="8.28515625" style="268" customWidth="1"/>
    <col min="12048" max="12048" width="1.42578125" style="268" customWidth="1"/>
    <col min="12049" max="12288" width="8.85546875" style="268"/>
    <col min="12289" max="12289" width="0.85546875" style="268" customWidth="1"/>
    <col min="12290" max="12290" width="3.7109375" style="268" customWidth="1"/>
    <col min="12291" max="12291" width="10.7109375" style="268" customWidth="1"/>
    <col min="12292" max="12292" width="15.28515625" style="268" customWidth="1"/>
    <col min="12293" max="12293" width="21.7109375" style="268" customWidth="1"/>
    <col min="12294" max="12294" width="14.7109375" style="268" customWidth="1"/>
    <col min="12295" max="12295" width="20" style="268" bestFit="1" customWidth="1"/>
    <col min="12296" max="12296" width="23.7109375" style="268" customWidth="1"/>
    <col min="12297" max="12297" width="22.5703125" style="268" customWidth="1"/>
    <col min="12298" max="12298" width="20" style="268" bestFit="1" customWidth="1"/>
    <col min="12299" max="12299" width="10.28515625" style="268" customWidth="1"/>
    <col min="12300" max="12300" width="9.7109375" style="268" customWidth="1"/>
    <col min="12301" max="12301" width="3.28515625" style="268" customWidth="1"/>
    <col min="12302" max="12302" width="8.140625" style="268" customWidth="1"/>
    <col min="12303" max="12303" width="8.28515625" style="268" customWidth="1"/>
    <col min="12304" max="12304" width="1.42578125" style="268" customWidth="1"/>
    <col min="12305" max="12544" width="8.85546875" style="268"/>
    <col min="12545" max="12545" width="0.85546875" style="268" customWidth="1"/>
    <col min="12546" max="12546" width="3.7109375" style="268" customWidth="1"/>
    <col min="12547" max="12547" width="10.7109375" style="268" customWidth="1"/>
    <col min="12548" max="12548" width="15.28515625" style="268" customWidth="1"/>
    <col min="12549" max="12549" width="21.7109375" style="268" customWidth="1"/>
    <col min="12550" max="12550" width="14.7109375" style="268" customWidth="1"/>
    <col min="12551" max="12551" width="20" style="268" bestFit="1" customWidth="1"/>
    <col min="12552" max="12552" width="23.7109375" style="268" customWidth="1"/>
    <col min="12553" max="12553" width="22.5703125" style="268" customWidth="1"/>
    <col min="12554" max="12554" width="20" style="268" bestFit="1" customWidth="1"/>
    <col min="12555" max="12555" width="10.28515625" style="268" customWidth="1"/>
    <col min="12556" max="12556" width="9.7109375" style="268" customWidth="1"/>
    <col min="12557" max="12557" width="3.28515625" style="268" customWidth="1"/>
    <col min="12558" max="12558" width="8.140625" style="268" customWidth="1"/>
    <col min="12559" max="12559" width="8.28515625" style="268" customWidth="1"/>
    <col min="12560" max="12560" width="1.42578125" style="268" customWidth="1"/>
    <col min="12561" max="12800" width="8.85546875" style="268"/>
    <col min="12801" max="12801" width="0.85546875" style="268" customWidth="1"/>
    <col min="12802" max="12802" width="3.7109375" style="268" customWidth="1"/>
    <col min="12803" max="12803" width="10.7109375" style="268" customWidth="1"/>
    <col min="12804" max="12804" width="15.28515625" style="268" customWidth="1"/>
    <col min="12805" max="12805" width="21.7109375" style="268" customWidth="1"/>
    <col min="12806" max="12806" width="14.7109375" style="268" customWidth="1"/>
    <col min="12807" max="12807" width="20" style="268" bestFit="1" customWidth="1"/>
    <col min="12808" max="12808" width="23.7109375" style="268" customWidth="1"/>
    <col min="12809" max="12809" width="22.5703125" style="268" customWidth="1"/>
    <col min="12810" max="12810" width="20" style="268" bestFit="1" customWidth="1"/>
    <col min="12811" max="12811" width="10.28515625" style="268" customWidth="1"/>
    <col min="12812" max="12812" width="9.7109375" style="268" customWidth="1"/>
    <col min="12813" max="12813" width="3.28515625" style="268" customWidth="1"/>
    <col min="12814" max="12814" width="8.140625" style="268" customWidth="1"/>
    <col min="12815" max="12815" width="8.28515625" style="268" customWidth="1"/>
    <col min="12816" max="12816" width="1.42578125" style="268" customWidth="1"/>
    <col min="12817" max="13056" width="8.85546875" style="268"/>
    <col min="13057" max="13057" width="0.85546875" style="268" customWidth="1"/>
    <col min="13058" max="13058" width="3.7109375" style="268" customWidth="1"/>
    <col min="13059" max="13059" width="10.7109375" style="268" customWidth="1"/>
    <col min="13060" max="13060" width="15.28515625" style="268" customWidth="1"/>
    <col min="13061" max="13061" width="21.7109375" style="268" customWidth="1"/>
    <col min="13062" max="13062" width="14.7109375" style="268" customWidth="1"/>
    <col min="13063" max="13063" width="20" style="268" bestFit="1" customWidth="1"/>
    <col min="13064" max="13064" width="23.7109375" style="268" customWidth="1"/>
    <col min="13065" max="13065" width="22.5703125" style="268" customWidth="1"/>
    <col min="13066" max="13066" width="20" style="268" bestFit="1" customWidth="1"/>
    <col min="13067" max="13067" width="10.28515625" style="268" customWidth="1"/>
    <col min="13068" max="13068" width="9.7109375" style="268" customWidth="1"/>
    <col min="13069" max="13069" width="3.28515625" style="268" customWidth="1"/>
    <col min="13070" max="13070" width="8.140625" style="268" customWidth="1"/>
    <col min="13071" max="13071" width="8.28515625" style="268" customWidth="1"/>
    <col min="13072" max="13072" width="1.42578125" style="268" customWidth="1"/>
    <col min="13073" max="13312" width="8.85546875" style="268"/>
    <col min="13313" max="13313" width="0.85546875" style="268" customWidth="1"/>
    <col min="13314" max="13314" width="3.7109375" style="268" customWidth="1"/>
    <col min="13315" max="13315" width="10.7109375" style="268" customWidth="1"/>
    <col min="13316" max="13316" width="15.28515625" style="268" customWidth="1"/>
    <col min="13317" max="13317" width="21.7109375" style="268" customWidth="1"/>
    <col min="13318" max="13318" width="14.7109375" style="268" customWidth="1"/>
    <col min="13319" max="13319" width="20" style="268" bestFit="1" customWidth="1"/>
    <col min="13320" max="13320" width="23.7109375" style="268" customWidth="1"/>
    <col min="13321" max="13321" width="22.5703125" style="268" customWidth="1"/>
    <col min="13322" max="13322" width="20" style="268" bestFit="1" customWidth="1"/>
    <col min="13323" max="13323" width="10.28515625" style="268" customWidth="1"/>
    <col min="13324" max="13324" width="9.7109375" style="268" customWidth="1"/>
    <col min="13325" max="13325" width="3.28515625" style="268" customWidth="1"/>
    <col min="13326" max="13326" width="8.140625" style="268" customWidth="1"/>
    <col min="13327" max="13327" width="8.28515625" style="268" customWidth="1"/>
    <col min="13328" max="13328" width="1.42578125" style="268" customWidth="1"/>
    <col min="13329" max="13568" width="8.85546875" style="268"/>
    <col min="13569" max="13569" width="0.85546875" style="268" customWidth="1"/>
    <col min="13570" max="13570" width="3.7109375" style="268" customWidth="1"/>
    <col min="13571" max="13571" width="10.7109375" style="268" customWidth="1"/>
    <col min="13572" max="13572" width="15.28515625" style="268" customWidth="1"/>
    <col min="13573" max="13573" width="21.7109375" style="268" customWidth="1"/>
    <col min="13574" max="13574" width="14.7109375" style="268" customWidth="1"/>
    <col min="13575" max="13575" width="20" style="268" bestFit="1" customWidth="1"/>
    <col min="13576" max="13576" width="23.7109375" style="268" customWidth="1"/>
    <col min="13577" max="13577" width="22.5703125" style="268" customWidth="1"/>
    <col min="13578" max="13578" width="20" style="268" bestFit="1" customWidth="1"/>
    <col min="13579" max="13579" width="10.28515625" style="268" customWidth="1"/>
    <col min="13580" max="13580" width="9.7109375" style="268" customWidth="1"/>
    <col min="13581" max="13581" width="3.28515625" style="268" customWidth="1"/>
    <col min="13582" max="13582" width="8.140625" style="268" customWidth="1"/>
    <col min="13583" max="13583" width="8.28515625" style="268" customWidth="1"/>
    <col min="13584" max="13584" width="1.42578125" style="268" customWidth="1"/>
    <col min="13585" max="13824" width="8.85546875" style="268"/>
    <col min="13825" max="13825" width="0.85546875" style="268" customWidth="1"/>
    <col min="13826" max="13826" width="3.7109375" style="268" customWidth="1"/>
    <col min="13827" max="13827" width="10.7109375" style="268" customWidth="1"/>
    <col min="13828" max="13828" width="15.28515625" style="268" customWidth="1"/>
    <col min="13829" max="13829" width="21.7109375" style="268" customWidth="1"/>
    <col min="13830" max="13830" width="14.7109375" style="268" customWidth="1"/>
    <col min="13831" max="13831" width="20" style="268" bestFit="1" customWidth="1"/>
    <col min="13832" max="13832" width="23.7109375" style="268" customWidth="1"/>
    <col min="13833" max="13833" width="22.5703125" style="268" customWidth="1"/>
    <col min="13834" max="13834" width="20" style="268" bestFit="1" customWidth="1"/>
    <col min="13835" max="13835" width="10.28515625" style="268" customWidth="1"/>
    <col min="13836" max="13836" width="9.7109375" style="268" customWidth="1"/>
    <col min="13837" max="13837" width="3.28515625" style="268" customWidth="1"/>
    <col min="13838" max="13838" width="8.140625" style="268" customWidth="1"/>
    <col min="13839" max="13839" width="8.28515625" style="268" customWidth="1"/>
    <col min="13840" max="13840" width="1.42578125" style="268" customWidth="1"/>
    <col min="13841" max="14080" width="8.85546875" style="268"/>
    <col min="14081" max="14081" width="0.85546875" style="268" customWidth="1"/>
    <col min="14082" max="14082" width="3.7109375" style="268" customWidth="1"/>
    <col min="14083" max="14083" width="10.7109375" style="268" customWidth="1"/>
    <col min="14084" max="14084" width="15.28515625" style="268" customWidth="1"/>
    <col min="14085" max="14085" width="21.7109375" style="268" customWidth="1"/>
    <col min="14086" max="14086" width="14.7109375" style="268" customWidth="1"/>
    <col min="14087" max="14087" width="20" style="268" bestFit="1" customWidth="1"/>
    <col min="14088" max="14088" width="23.7109375" style="268" customWidth="1"/>
    <col min="14089" max="14089" width="22.5703125" style="268" customWidth="1"/>
    <col min="14090" max="14090" width="20" style="268" bestFit="1" customWidth="1"/>
    <col min="14091" max="14091" width="10.28515625" style="268" customWidth="1"/>
    <col min="14092" max="14092" width="9.7109375" style="268" customWidth="1"/>
    <col min="14093" max="14093" width="3.28515625" style="268" customWidth="1"/>
    <col min="14094" max="14094" width="8.140625" style="268" customWidth="1"/>
    <col min="14095" max="14095" width="8.28515625" style="268" customWidth="1"/>
    <col min="14096" max="14096" width="1.42578125" style="268" customWidth="1"/>
    <col min="14097" max="14336" width="8.85546875" style="268"/>
    <col min="14337" max="14337" width="0.85546875" style="268" customWidth="1"/>
    <col min="14338" max="14338" width="3.7109375" style="268" customWidth="1"/>
    <col min="14339" max="14339" width="10.7109375" style="268" customWidth="1"/>
    <col min="14340" max="14340" width="15.28515625" style="268" customWidth="1"/>
    <col min="14341" max="14341" width="21.7109375" style="268" customWidth="1"/>
    <col min="14342" max="14342" width="14.7109375" style="268" customWidth="1"/>
    <col min="14343" max="14343" width="20" style="268" bestFit="1" customWidth="1"/>
    <col min="14344" max="14344" width="23.7109375" style="268" customWidth="1"/>
    <col min="14345" max="14345" width="22.5703125" style="268" customWidth="1"/>
    <col min="14346" max="14346" width="20" style="268" bestFit="1" customWidth="1"/>
    <col min="14347" max="14347" width="10.28515625" style="268" customWidth="1"/>
    <col min="14348" max="14348" width="9.7109375" style="268" customWidth="1"/>
    <col min="14349" max="14349" width="3.28515625" style="268" customWidth="1"/>
    <col min="14350" max="14350" width="8.140625" style="268" customWidth="1"/>
    <col min="14351" max="14351" width="8.28515625" style="268" customWidth="1"/>
    <col min="14352" max="14352" width="1.42578125" style="268" customWidth="1"/>
    <col min="14353" max="14592" width="8.85546875" style="268"/>
    <col min="14593" max="14593" width="0.85546875" style="268" customWidth="1"/>
    <col min="14594" max="14594" width="3.7109375" style="268" customWidth="1"/>
    <col min="14595" max="14595" width="10.7109375" style="268" customWidth="1"/>
    <col min="14596" max="14596" width="15.28515625" style="268" customWidth="1"/>
    <col min="14597" max="14597" width="21.7109375" style="268" customWidth="1"/>
    <col min="14598" max="14598" width="14.7109375" style="268" customWidth="1"/>
    <col min="14599" max="14599" width="20" style="268" bestFit="1" customWidth="1"/>
    <col min="14600" max="14600" width="23.7109375" style="268" customWidth="1"/>
    <col min="14601" max="14601" width="22.5703125" style="268" customWidth="1"/>
    <col min="14602" max="14602" width="20" style="268" bestFit="1" customWidth="1"/>
    <col min="14603" max="14603" width="10.28515625" style="268" customWidth="1"/>
    <col min="14604" max="14604" width="9.7109375" style="268" customWidth="1"/>
    <col min="14605" max="14605" width="3.28515625" style="268" customWidth="1"/>
    <col min="14606" max="14606" width="8.140625" style="268" customWidth="1"/>
    <col min="14607" max="14607" width="8.28515625" style="268" customWidth="1"/>
    <col min="14608" max="14608" width="1.42578125" style="268" customWidth="1"/>
    <col min="14609" max="14848" width="8.85546875" style="268"/>
    <col min="14849" max="14849" width="0.85546875" style="268" customWidth="1"/>
    <col min="14850" max="14850" width="3.7109375" style="268" customWidth="1"/>
    <col min="14851" max="14851" width="10.7109375" style="268" customWidth="1"/>
    <col min="14852" max="14852" width="15.28515625" style="268" customWidth="1"/>
    <col min="14853" max="14853" width="21.7109375" style="268" customWidth="1"/>
    <col min="14854" max="14854" width="14.7109375" style="268" customWidth="1"/>
    <col min="14855" max="14855" width="20" style="268" bestFit="1" customWidth="1"/>
    <col min="14856" max="14856" width="23.7109375" style="268" customWidth="1"/>
    <col min="14857" max="14857" width="22.5703125" style="268" customWidth="1"/>
    <col min="14858" max="14858" width="20" style="268" bestFit="1" customWidth="1"/>
    <col min="14859" max="14859" width="10.28515625" style="268" customWidth="1"/>
    <col min="14860" max="14860" width="9.7109375" style="268" customWidth="1"/>
    <col min="14861" max="14861" width="3.28515625" style="268" customWidth="1"/>
    <col min="14862" max="14862" width="8.140625" style="268" customWidth="1"/>
    <col min="14863" max="14863" width="8.28515625" style="268" customWidth="1"/>
    <col min="14864" max="14864" width="1.42578125" style="268" customWidth="1"/>
    <col min="14865" max="15104" width="8.85546875" style="268"/>
    <col min="15105" max="15105" width="0.85546875" style="268" customWidth="1"/>
    <col min="15106" max="15106" width="3.7109375" style="268" customWidth="1"/>
    <col min="15107" max="15107" width="10.7109375" style="268" customWidth="1"/>
    <col min="15108" max="15108" width="15.28515625" style="268" customWidth="1"/>
    <col min="15109" max="15109" width="21.7109375" style="268" customWidth="1"/>
    <col min="15110" max="15110" width="14.7109375" style="268" customWidth="1"/>
    <col min="15111" max="15111" width="20" style="268" bestFit="1" customWidth="1"/>
    <col min="15112" max="15112" width="23.7109375" style="268" customWidth="1"/>
    <col min="15113" max="15113" width="22.5703125" style="268" customWidth="1"/>
    <col min="15114" max="15114" width="20" style="268" bestFit="1" customWidth="1"/>
    <col min="15115" max="15115" width="10.28515625" style="268" customWidth="1"/>
    <col min="15116" max="15116" width="9.7109375" style="268" customWidth="1"/>
    <col min="15117" max="15117" width="3.28515625" style="268" customWidth="1"/>
    <col min="15118" max="15118" width="8.140625" style="268" customWidth="1"/>
    <col min="15119" max="15119" width="8.28515625" style="268" customWidth="1"/>
    <col min="15120" max="15120" width="1.42578125" style="268" customWidth="1"/>
    <col min="15121" max="15360" width="8.85546875" style="268"/>
    <col min="15361" max="15361" width="0.85546875" style="268" customWidth="1"/>
    <col min="15362" max="15362" width="3.7109375" style="268" customWidth="1"/>
    <col min="15363" max="15363" width="10.7109375" style="268" customWidth="1"/>
    <col min="15364" max="15364" width="15.28515625" style="268" customWidth="1"/>
    <col min="15365" max="15365" width="21.7109375" style="268" customWidth="1"/>
    <col min="15366" max="15366" width="14.7109375" style="268" customWidth="1"/>
    <col min="15367" max="15367" width="20" style="268" bestFit="1" customWidth="1"/>
    <col min="15368" max="15368" width="23.7109375" style="268" customWidth="1"/>
    <col min="15369" max="15369" width="22.5703125" style="268" customWidth="1"/>
    <col min="15370" max="15370" width="20" style="268" bestFit="1" customWidth="1"/>
    <col min="15371" max="15371" width="10.28515625" style="268" customWidth="1"/>
    <col min="15372" max="15372" width="9.7109375" style="268" customWidth="1"/>
    <col min="15373" max="15373" width="3.28515625" style="268" customWidth="1"/>
    <col min="15374" max="15374" width="8.140625" style="268" customWidth="1"/>
    <col min="15375" max="15375" width="8.28515625" style="268" customWidth="1"/>
    <col min="15376" max="15376" width="1.42578125" style="268" customWidth="1"/>
    <col min="15377" max="15616" width="8.85546875" style="268"/>
    <col min="15617" max="15617" width="0.85546875" style="268" customWidth="1"/>
    <col min="15618" max="15618" width="3.7109375" style="268" customWidth="1"/>
    <col min="15619" max="15619" width="10.7109375" style="268" customWidth="1"/>
    <col min="15620" max="15620" width="15.28515625" style="268" customWidth="1"/>
    <col min="15621" max="15621" width="21.7109375" style="268" customWidth="1"/>
    <col min="15622" max="15622" width="14.7109375" style="268" customWidth="1"/>
    <col min="15623" max="15623" width="20" style="268" bestFit="1" customWidth="1"/>
    <col min="15624" max="15624" width="23.7109375" style="268" customWidth="1"/>
    <col min="15625" max="15625" width="22.5703125" style="268" customWidth="1"/>
    <col min="15626" max="15626" width="20" style="268" bestFit="1" customWidth="1"/>
    <col min="15627" max="15627" width="10.28515625" style="268" customWidth="1"/>
    <col min="15628" max="15628" width="9.7109375" style="268" customWidth="1"/>
    <col min="15629" max="15629" width="3.28515625" style="268" customWidth="1"/>
    <col min="15630" max="15630" width="8.140625" style="268" customWidth="1"/>
    <col min="15631" max="15631" width="8.28515625" style="268" customWidth="1"/>
    <col min="15632" max="15632" width="1.42578125" style="268" customWidth="1"/>
    <col min="15633" max="15872" width="8.85546875" style="268"/>
    <col min="15873" max="15873" width="0.85546875" style="268" customWidth="1"/>
    <col min="15874" max="15874" width="3.7109375" style="268" customWidth="1"/>
    <col min="15875" max="15875" width="10.7109375" style="268" customWidth="1"/>
    <col min="15876" max="15876" width="15.28515625" style="268" customWidth="1"/>
    <col min="15877" max="15877" width="21.7109375" style="268" customWidth="1"/>
    <col min="15878" max="15878" width="14.7109375" style="268" customWidth="1"/>
    <col min="15879" max="15879" width="20" style="268" bestFit="1" customWidth="1"/>
    <col min="15880" max="15880" width="23.7109375" style="268" customWidth="1"/>
    <col min="15881" max="15881" width="22.5703125" style="268" customWidth="1"/>
    <col min="15882" max="15882" width="20" style="268" bestFit="1" customWidth="1"/>
    <col min="15883" max="15883" width="10.28515625" style="268" customWidth="1"/>
    <col min="15884" max="15884" width="9.7109375" style="268" customWidth="1"/>
    <col min="15885" max="15885" width="3.28515625" style="268" customWidth="1"/>
    <col min="15886" max="15886" width="8.140625" style="268" customWidth="1"/>
    <col min="15887" max="15887" width="8.28515625" style="268" customWidth="1"/>
    <col min="15888" max="15888" width="1.42578125" style="268" customWidth="1"/>
    <col min="15889" max="16128" width="8.85546875" style="268"/>
    <col min="16129" max="16129" width="0.85546875" style="268" customWidth="1"/>
    <col min="16130" max="16130" width="3.7109375" style="268" customWidth="1"/>
    <col min="16131" max="16131" width="10.7109375" style="268" customWidth="1"/>
    <col min="16132" max="16132" width="15.28515625" style="268" customWidth="1"/>
    <col min="16133" max="16133" width="21.7109375" style="268" customWidth="1"/>
    <col min="16134" max="16134" width="14.7109375" style="268" customWidth="1"/>
    <col min="16135" max="16135" width="20" style="268" bestFit="1" customWidth="1"/>
    <col min="16136" max="16136" width="23.7109375" style="268" customWidth="1"/>
    <col min="16137" max="16137" width="22.5703125" style="268" customWidth="1"/>
    <col min="16138" max="16138" width="20" style="268" bestFit="1" customWidth="1"/>
    <col min="16139" max="16139" width="10.28515625" style="268" customWidth="1"/>
    <col min="16140" max="16140" width="9.7109375" style="268" customWidth="1"/>
    <col min="16141" max="16141" width="3.28515625" style="268" customWidth="1"/>
    <col min="16142" max="16142" width="8.140625" style="268" customWidth="1"/>
    <col min="16143" max="16143" width="8.28515625" style="268" customWidth="1"/>
    <col min="16144" max="16144" width="1.42578125" style="268" customWidth="1"/>
    <col min="16145" max="16384" width="8.85546875" style="268"/>
  </cols>
  <sheetData>
    <row r="1" spans="2:15" ht="3" customHeight="1" x14ac:dyDescent="0.2"/>
    <row r="2" spans="2:15" ht="16.899999999999999" customHeight="1" x14ac:dyDescent="0.2">
      <c r="B2" s="324"/>
      <c r="C2" s="325"/>
      <c r="D2" s="326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7"/>
    </row>
    <row r="3" spans="2:15" ht="22.9" customHeight="1" x14ac:dyDescent="0.2">
      <c r="B3" s="328"/>
      <c r="C3" s="329"/>
      <c r="D3" s="330"/>
      <c r="E3" s="331" t="s">
        <v>391</v>
      </c>
      <c r="F3" s="331"/>
      <c r="G3" s="331"/>
      <c r="H3" s="331"/>
      <c r="I3" s="331"/>
      <c r="J3" s="331"/>
      <c r="K3" s="331"/>
      <c r="L3" s="331"/>
      <c r="M3" s="329"/>
      <c r="N3" s="329"/>
      <c r="O3" s="332"/>
    </row>
    <row r="4" spans="2:15" ht="21.6" customHeight="1" x14ac:dyDescent="0.2">
      <c r="B4" s="328"/>
      <c r="C4" s="329"/>
      <c r="D4" s="330"/>
      <c r="E4" s="331"/>
      <c r="F4" s="331"/>
      <c r="G4" s="331"/>
      <c r="H4" s="331"/>
      <c r="I4" s="331"/>
      <c r="J4" s="331"/>
      <c r="K4" s="331"/>
      <c r="L4" s="331"/>
      <c r="M4" s="329"/>
      <c r="N4" s="329"/>
      <c r="O4" s="332"/>
    </row>
    <row r="5" spans="2:15" ht="21.6" customHeight="1" x14ac:dyDescent="0.2">
      <c r="B5" s="328"/>
      <c r="C5" s="329"/>
      <c r="D5" s="329"/>
      <c r="E5" s="331"/>
      <c r="F5" s="331"/>
      <c r="G5" s="331"/>
      <c r="H5" s="331"/>
      <c r="I5" s="331"/>
      <c r="J5" s="331"/>
      <c r="K5" s="331"/>
      <c r="L5" s="331"/>
      <c r="M5" s="329"/>
      <c r="N5" s="329"/>
      <c r="O5" s="332"/>
    </row>
    <row r="6" spans="2:15" ht="20.45" customHeight="1" x14ac:dyDescent="0.2">
      <c r="B6" s="328"/>
      <c r="C6" s="329"/>
      <c r="D6" s="329"/>
      <c r="E6" s="331"/>
      <c r="F6" s="331"/>
      <c r="G6" s="331"/>
      <c r="H6" s="331"/>
      <c r="I6" s="331"/>
      <c r="J6" s="331"/>
      <c r="K6" s="331"/>
      <c r="L6" s="331"/>
      <c r="M6" s="329"/>
      <c r="N6" s="329"/>
      <c r="O6" s="332"/>
    </row>
    <row r="7" spans="2:15" ht="11.45" customHeight="1" x14ac:dyDescent="0.2"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9"/>
    </row>
    <row r="8" spans="2:15" ht="19.149999999999999" customHeight="1" x14ac:dyDescent="0.2"/>
    <row r="9" spans="2:15" ht="19.149999999999999" customHeight="1" x14ac:dyDescent="0.2">
      <c r="B9" s="459" t="s">
        <v>23</v>
      </c>
      <c r="C9" s="460"/>
      <c r="D9" s="460"/>
      <c r="E9" s="460"/>
      <c r="F9" s="461"/>
      <c r="G9" s="462" t="s">
        <v>311</v>
      </c>
      <c r="H9" s="463"/>
      <c r="I9" s="463"/>
      <c r="J9" s="463"/>
      <c r="K9" s="463"/>
      <c r="L9" s="464"/>
      <c r="M9" s="459" t="s">
        <v>312</v>
      </c>
      <c r="N9" s="460"/>
      <c r="O9" s="461"/>
    </row>
    <row r="10" spans="2:15" ht="28.9" customHeight="1" x14ac:dyDescent="0.2">
      <c r="B10" s="465"/>
      <c r="C10" s="466"/>
      <c r="D10" s="466"/>
      <c r="E10" s="466"/>
      <c r="F10" s="467"/>
      <c r="G10" s="468" t="s">
        <v>24</v>
      </c>
      <c r="H10" s="468" t="s">
        <v>392</v>
      </c>
      <c r="I10" s="468" t="s">
        <v>239</v>
      </c>
      <c r="J10" s="468" t="s">
        <v>6</v>
      </c>
      <c r="K10" s="469" t="s">
        <v>25</v>
      </c>
      <c r="L10" s="470"/>
      <c r="M10" s="465"/>
      <c r="N10" s="466"/>
      <c r="O10" s="467"/>
    </row>
    <row r="11" spans="2:15" ht="30.6" customHeight="1" x14ac:dyDescent="0.2">
      <c r="B11" s="333" t="s">
        <v>314</v>
      </c>
      <c r="C11" s="334"/>
      <c r="D11" s="334"/>
      <c r="E11" s="334"/>
      <c r="F11" s="334"/>
      <c r="G11" s="282">
        <v>9721694326</v>
      </c>
      <c r="H11" s="282">
        <v>765149738.58000004</v>
      </c>
      <c r="I11" s="282">
        <v>10486844064.58</v>
      </c>
      <c r="J11" s="282">
        <v>6730648698.8299999</v>
      </c>
      <c r="K11" s="283">
        <v>6640153433.6999998</v>
      </c>
      <c r="L11" s="281"/>
      <c r="M11" s="284">
        <v>3756195365.75</v>
      </c>
      <c r="N11" s="281"/>
      <c r="O11" s="285"/>
    </row>
    <row r="12" spans="2:15" ht="27" customHeight="1" x14ac:dyDescent="0.2">
      <c r="B12" s="335" t="s">
        <v>393</v>
      </c>
      <c r="C12" s="336"/>
      <c r="D12" s="336"/>
      <c r="E12" s="336"/>
      <c r="F12" s="336"/>
      <c r="G12" s="287">
        <v>195850327</v>
      </c>
      <c r="H12" s="287">
        <v>212062170.62</v>
      </c>
      <c r="I12" s="287">
        <v>407912497.62</v>
      </c>
      <c r="J12" s="287">
        <v>306515955.62</v>
      </c>
      <c r="K12" s="288">
        <v>305717213.51999998</v>
      </c>
      <c r="L12" s="281"/>
      <c r="M12" s="289">
        <v>101396542</v>
      </c>
      <c r="N12" s="281"/>
      <c r="O12" s="285"/>
    </row>
    <row r="13" spans="2:15" ht="27" customHeight="1" x14ac:dyDescent="0.2">
      <c r="B13" s="335" t="s">
        <v>394</v>
      </c>
      <c r="C13" s="336"/>
      <c r="D13" s="336"/>
      <c r="E13" s="336"/>
      <c r="F13" s="336"/>
      <c r="G13" s="287">
        <v>413593163</v>
      </c>
      <c r="H13" s="287">
        <v>64033368.93</v>
      </c>
      <c r="I13" s="287">
        <v>477626531.93000001</v>
      </c>
      <c r="J13" s="287">
        <v>329890779.86000001</v>
      </c>
      <c r="K13" s="288">
        <v>326690533.77999997</v>
      </c>
      <c r="L13" s="281"/>
      <c r="M13" s="289">
        <v>147735752.06999999</v>
      </c>
      <c r="N13" s="281"/>
      <c r="O13" s="285"/>
    </row>
    <row r="14" spans="2:15" ht="27" customHeight="1" x14ac:dyDescent="0.2">
      <c r="B14" s="335" t="s">
        <v>395</v>
      </c>
      <c r="C14" s="336"/>
      <c r="D14" s="336"/>
      <c r="E14" s="336"/>
      <c r="F14" s="336"/>
      <c r="G14" s="287">
        <v>259710827</v>
      </c>
      <c r="H14" s="287">
        <v>-8092056.5300000003</v>
      </c>
      <c r="I14" s="287">
        <v>251618770.47</v>
      </c>
      <c r="J14" s="287">
        <v>138871766.99000001</v>
      </c>
      <c r="K14" s="288">
        <v>136570901.63</v>
      </c>
      <c r="L14" s="281"/>
      <c r="M14" s="289">
        <v>112747003.48</v>
      </c>
      <c r="N14" s="281"/>
      <c r="O14" s="285"/>
    </row>
    <row r="15" spans="2:15" ht="30" customHeight="1" x14ac:dyDescent="0.2">
      <c r="B15" s="335" t="s">
        <v>396</v>
      </c>
      <c r="C15" s="336"/>
      <c r="D15" s="336"/>
      <c r="E15" s="336"/>
      <c r="F15" s="336"/>
      <c r="G15" s="287">
        <v>176510612</v>
      </c>
      <c r="H15" s="287">
        <v>12792714.23</v>
      </c>
      <c r="I15" s="287">
        <v>189303326.22999999</v>
      </c>
      <c r="J15" s="287">
        <v>118852991.86</v>
      </c>
      <c r="K15" s="288">
        <v>116941909.61</v>
      </c>
      <c r="L15" s="281"/>
      <c r="M15" s="289">
        <v>70450334.370000005</v>
      </c>
      <c r="N15" s="281"/>
      <c r="O15" s="285"/>
    </row>
    <row r="16" spans="2:15" ht="27" customHeight="1" x14ac:dyDescent="0.2">
      <c r="B16" s="335" t="s">
        <v>397</v>
      </c>
      <c r="C16" s="336"/>
      <c r="D16" s="336"/>
      <c r="E16" s="336"/>
      <c r="F16" s="336"/>
      <c r="G16" s="287">
        <v>58782153</v>
      </c>
      <c r="H16" s="287">
        <v>6745179.4699999997</v>
      </c>
      <c r="I16" s="287">
        <v>65527332.469999999</v>
      </c>
      <c r="J16" s="287">
        <v>44677913.039999999</v>
      </c>
      <c r="K16" s="288">
        <v>44400026.130000003</v>
      </c>
      <c r="L16" s="281"/>
      <c r="M16" s="289">
        <v>20849419.43</v>
      </c>
      <c r="N16" s="281"/>
      <c r="O16" s="285"/>
    </row>
    <row r="17" spans="2:15" ht="27" customHeight="1" x14ac:dyDescent="0.2">
      <c r="B17" s="335" t="s">
        <v>398</v>
      </c>
      <c r="C17" s="336"/>
      <c r="D17" s="336"/>
      <c r="E17" s="336"/>
      <c r="F17" s="336"/>
      <c r="G17" s="287">
        <v>43867489</v>
      </c>
      <c r="H17" s="287">
        <v>12854334.76</v>
      </c>
      <c r="I17" s="287">
        <v>56721823.759999998</v>
      </c>
      <c r="J17" s="287">
        <v>43797698.299999997</v>
      </c>
      <c r="K17" s="288">
        <v>43708777.479999997</v>
      </c>
      <c r="L17" s="281"/>
      <c r="M17" s="289">
        <v>12924125.460000001</v>
      </c>
      <c r="N17" s="281"/>
      <c r="O17" s="285"/>
    </row>
    <row r="18" spans="2:15" ht="27" customHeight="1" x14ac:dyDescent="0.2">
      <c r="B18" s="335" t="s">
        <v>399</v>
      </c>
      <c r="C18" s="336"/>
      <c r="D18" s="336"/>
      <c r="E18" s="336"/>
      <c r="F18" s="336"/>
      <c r="G18" s="287">
        <v>407272701</v>
      </c>
      <c r="H18" s="287">
        <v>-10556755.460000001</v>
      </c>
      <c r="I18" s="287">
        <v>396715945.54000002</v>
      </c>
      <c r="J18" s="287">
        <v>238865100.94</v>
      </c>
      <c r="K18" s="288">
        <v>233941071.43000001</v>
      </c>
      <c r="L18" s="281"/>
      <c r="M18" s="289">
        <v>157850844.59999999</v>
      </c>
      <c r="N18" s="281"/>
      <c r="O18" s="285"/>
    </row>
    <row r="19" spans="2:15" ht="27" customHeight="1" x14ac:dyDescent="0.2">
      <c r="B19" s="335" t="s">
        <v>400</v>
      </c>
      <c r="C19" s="336"/>
      <c r="D19" s="336"/>
      <c r="E19" s="336"/>
      <c r="F19" s="336"/>
      <c r="G19" s="287">
        <v>173779830</v>
      </c>
      <c r="H19" s="287">
        <v>12044912.939999999</v>
      </c>
      <c r="I19" s="287">
        <v>185824742.94</v>
      </c>
      <c r="J19" s="287">
        <v>120058341.94</v>
      </c>
      <c r="K19" s="288">
        <v>117828476.95999999</v>
      </c>
      <c r="L19" s="281"/>
      <c r="M19" s="289">
        <v>65766401</v>
      </c>
      <c r="N19" s="281"/>
      <c r="O19" s="285"/>
    </row>
    <row r="20" spans="2:15" ht="27" customHeight="1" x14ac:dyDescent="0.2">
      <c r="B20" s="335" t="s">
        <v>401</v>
      </c>
      <c r="C20" s="336"/>
      <c r="D20" s="336"/>
      <c r="E20" s="336"/>
      <c r="F20" s="336"/>
      <c r="G20" s="287">
        <v>378302637</v>
      </c>
      <c r="H20" s="287">
        <v>-18787222.489999998</v>
      </c>
      <c r="I20" s="287">
        <v>359515414.50999999</v>
      </c>
      <c r="J20" s="287">
        <v>259178006.75</v>
      </c>
      <c r="K20" s="288">
        <v>256774054.19999999</v>
      </c>
      <c r="L20" s="281"/>
      <c r="M20" s="289">
        <v>100337407.76000001</v>
      </c>
      <c r="N20" s="281"/>
      <c r="O20" s="285"/>
    </row>
    <row r="21" spans="2:15" ht="27" customHeight="1" x14ac:dyDescent="0.2">
      <c r="B21" s="335" t="s">
        <v>402</v>
      </c>
      <c r="C21" s="336"/>
      <c r="D21" s="336"/>
      <c r="E21" s="336"/>
      <c r="F21" s="336"/>
      <c r="G21" s="287">
        <v>174586236</v>
      </c>
      <c r="H21" s="287">
        <v>25177579.079999998</v>
      </c>
      <c r="I21" s="287">
        <v>199763815.08000001</v>
      </c>
      <c r="J21" s="287">
        <v>139290918.91999999</v>
      </c>
      <c r="K21" s="288">
        <v>138192271.52000001</v>
      </c>
      <c r="L21" s="281"/>
      <c r="M21" s="289">
        <v>60472896.159999996</v>
      </c>
      <c r="N21" s="281"/>
      <c r="O21" s="285"/>
    </row>
    <row r="22" spans="2:15" ht="27" customHeight="1" x14ac:dyDescent="0.2">
      <c r="B22" s="335" t="s">
        <v>403</v>
      </c>
      <c r="C22" s="336"/>
      <c r="D22" s="336"/>
      <c r="E22" s="336"/>
      <c r="F22" s="336"/>
      <c r="G22" s="287">
        <v>20226055</v>
      </c>
      <c r="H22" s="287">
        <v>-4308585.67</v>
      </c>
      <c r="I22" s="287">
        <v>15917469.33</v>
      </c>
      <c r="J22" s="287">
        <v>4673101.3099999996</v>
      </c>
      <c r="K22" s="288">
        <v>4616890.08</v>
      </c>
      <c r="L22" s="281"/>
      <c r="M22" s="289">
        <v>11244368.02</v>
      </c>
      <c r="N22" s="281"/>
      <c r="O22" s="285"/>
    </row>
    <row r="23" spans="2:15" ht="27" customHeight="1" x14ac:dyDescent="0.2">
      <c r="B23" s="335" t="s">
        <v>404</v>
      </c>
      <c r="C23" s="336"/>
      <c r="D23" s="336"/>
      <c r="E23" s="336"/>
      <c r="F23" s="336"/>
      <c r="G23" s="287">
        <v>54755167</v>
      </c>
      <c r="H23" s="287">
        <v>11122228.23</v>
      </c>
      <c r="I23" s="287">
        <v>65877395.229999997</v>
      </c>
      <c r="J23" s="287">
        <v>45417778.109999999</v>
      </c>
      <c r="K23" s="288">
        <v>45194724.130000003</v>
      </c>
      <c r="L23" s="281"/>
      <c r="M23" s="289">
        <v>20459617.120000001</v>
      </c>
      <c r="N23" s="281"/>
      <c r="O23" s="285"/>
    </row>
    <row r="24" spans="2:15" ht="27" customHeight="1" x14ac:dyDescent="0.2">
      <c r="B24" s="335" t="s">
        <v>405</v>
      </c>
      <c r="C24" s="336"/>
      <c r="D24" s="336"/>
      <c r="E24" s="336"/>
      <c r="F24" s="336"/>
      <c r="G24" s="287">
        <v>115753226</v>
      </c>
      <c r="H24" s="287">
        <v>38340360.5</v>
      </c>
      <c r="I24" s="287">
        <v>154093586.5</v>
      </c>
      <c r="J24" s="287">
        <v>92944958.180000007</v>
      </c>
      <c r="K24" s="288">
        <v>90348558.219999999</v>
      </c>
      <c r="L24" s="281"/>
      <c r="M24" s="289">
        <v>61148628.32</v>
      </c>
      <c r="N24" s="281"/>
      <c r="O24" s="285"/>
    </row>
    <row r="25" spans="2:15" ht="27" customHeight="1" x14ac:dyDescent="0.2">
      <c r="B25" s="335" t="s">
        <v>406</v>
      </c>
      <c r="C25" s="336"/>
      <c r="D25" s="336"/>
      <c r="E25" s="336"/>
      <c r="F25" s="336"/>
      <c r="G25" s="287">
        <v>55640719</v>
      </c>
      <c r="H25" s="287">
        <v>31658502.969999999</v>
      </c>
      <c r="I25" s="287">
        <v>87299221.969999999</v>
      </c>
      <c r="J25" s="287">
        <v>42053456.950000003</v>
      </c>
      <c r="K25" s="288">
        <v>41982391.640000001</v>
      </c>
      <c r="L25" s="281"/>
      <c r="M25" s="289">
        <v>45245765.020000003</v>
      </c>
      <c r="N25" s="281"/>
      <c r="O25" s="285"/>
    </row>
    <row r="26" spans="2:15" ht="36" customHeight="1" x14ac:dyDescent="0.2">
      <c r="B26" s="335" t="s">
        <v>407</v>
      </c>
      <c r="C26" s="336"/>
      <c r="D26" s="336"/>
      <c r="E26" s="336"/>
      <c r="F26" s="336"/>
      <c r="G26" s="287">
        <v>40818555</v>
      </c>
      <c r="H26" s="287">
        <v>14081888.58</v>
      </c>
      <c r="I26" s="287">
        <v>54900443.579999998</v>
      </c>
      <c r="J26" s="287">
        <v>31471235.989999998</v>
      </c>
      <c r="K26" s="288">
        <v>31384236.969999999</v>
      </c>
      <c r="L26" s="281"/>
      <c r="M26" s="289">
        <v>23429207.59</v>
      </c>
      <c r="N26" s="281"/>
      <c r="O26" s="285"/>
    </row>
    <row r="27" spans="2:15" ht="43.15" customHeight="1" x14ac:dyDescent="0.2">
      <c r="B27" s="335" t="s">
        <v>408</v>
      </c>
      <c r="C27" s="336"/>
      <c r="D27" s="336"/>
      <c r="E27" s="336"/>
      <c r="F27" s="336"/>
      <c r="G27" s="287">
        <v>752736134</v>
      </c>
      <c r="H27" s="287">
        <v>136199763.15000001</v>
      </c>
      <c r="I27" s="287">
        <v>888935897.14999998</v>
      </c>
      <c r="J27" s="287">
        <v>233571637.97999999</v>
      </c>
      <c r="K27" s="288">
        <v>220322206.63</v>
      </c>
      <c r="L27" s="281"/>
      <c r="M27" s="289">
        <v>655364259.16999996</v>
      </c>
      <c r="N27" s="281"/>
      <c r="O27" s="285"/>
    </row>
    <row r="28" spans="2:15" ht="27" customHeight="1" x14ac:dyDescent="0.2">
      <c r="B28" s="335" t="s">
        <v>409</v>
      </c>
      <c r="C28" s="336"/>
      <c r="D28" s="336"/>
      <c r="E28" s="336"/>
      <c r="F28" s="336"/>
      <c r="G28" s="287">
        <v>74335766</v>
      </c>
      <c r="H28" s="287">
        <v>14259375.710000001</v>
      </c>
      <c r="I28" s="287">
        <v>88595141.709999993</v>
      </c>
      <c r="J28" s="287">
        <v>58494750.719999999</v>
      </c>
      <c r="K28" s="288">
        <v>56358563.829999998</v>
      </c>
      <c r="L28" s="281"/>
      <c r="M28" s="289">
        <v>30100390.989999998</v>
      </c>
      <c r="N28" s="281"/>
      <c r="O28" s="285"/>
    </row>
    <row r="29" spans="2:15" ht="27" customHeight="1" x14ac:dyDescent="0.2">
      <c r="B29" s="335" t="s">
        <v>410</v>
      </c>
      <c r="C29" s="336"/>
      <c r="D29" s="336"/>
      <c r="E29" s="336"/>
      <c r="F29" s="336"/>
      <c r="G29" s="287">
        <v>42884935</v>
      </c>
      <c r="H29" s="287">
        <v>-990834.18</v>
      </c>
      <c r="I29" s="287">
        <v>41894100.82</v>
      </c>
      <c r="J29" s="287">
        <v>23509124.859999999</v>
      </c>
      <c r="K29" s="288">
        <v>23278994.960000001</v>
      </c>
      <c r="L29" s="281"/>
      <c r="M29" s="289">
        <v>18384975.960000001</v>
      </c>
      <c r="N29" s="281"/>
      <c r="O29" s="285"/>
    </row>
    <row r="30" spans="2:15" ht="27" customHeight="1" x14ac:dyDescent="0.2">
      <c r="B30" s="335" t="s">
        <v>411</v>
      </c>
      <c r="C30" s="336"/>
      <c r="D30" s="336"/>
      <c r="E30" s="336"/>
      <c r="F30" s="336"/>
      <c r="G30" s="287">
        <v>621578449</v>
      </c>
      <c r="H30" s="287">
        <v>19116886.059999999</v>
      </c>
      <c r="I30" s="287">
        <v>640695335.05999994</v>
      </c>
      <c r="J30" s="287">
        <v>415386528.67000002</v>
      </c>
      <c r="K30" s="288">
        <v>409325990.19999999</v>
      </c>
      <c r="L30" s="281"/>
      <c r="M30" s="289">
        <v>225308806.38999999</v>
      </c>
      <c r="N30" s="281"/>
      <c r="O30" s="285"/>
    </row>
    <row r="31" spans="2:15" ht="27" customHeight="1" x14ac:dyDescent="0.2">
      <c r="B31" s="335" t="s">
        <v>412</v>
      </c>
      <c r="C31" s="336"/>
      <c r="D31" s="336"/>
      <c r="E31" s="336"/>
      <c r="F31" s="336"/>
      <c r="G31" s="287">
        <v>104547671</v>
      </c>
      <c r="H31" s="287">
        <v>-14757862.73</v>
      </c>
      <c r="I31" s="287">
        <v>89789808.269999996</v>
      </c>
      <c r="J31" s="287">
        <v>43297803.619999997</v>
      </c>
      <c r="K31" s="288">
        <v>43105567.670000002</v>
      </c>
      <c r="L31" s="281"/>
      <c r="M31" s="289">
        <v>46492004.649999999</v>
      </c>
      <c r="N31" s="281"/>
      <c r="O31" s="285"/>
    </row>
    <row r="32" spans="2:15" ht="27" customHeight="1" x14ac:dyDescent="0.2">
      <c r="B32" s="335" t="s">
        <v>413</v>
      </c>
      <c r="C32" s="336"/>
      <c r="D32" s="336"/>
      <c r="E32" s="336"/>
      <c r="F32" s="336"/>
      <c r="G32" s="287">
        <v>19337632</v>
      </c>
      <c r="H32" s="287">
        <v>131797.72</v>
      </c>
      <c r="I32" s="287">
        <v>19469429.719999999</v>
      </c>
      <c r="J32" s="287">
        <v>11882493.390000001</v>
      </c>
      <c r="K32" s="288">
        <v>11715642.74</v>
      </c>
      <c r="L32" s="281"/>
      <c r="M32" s="289">
        <v>7586936.3300000001</v>
      </c>
      <c r="N32" s="281"/>
      <c r="O32" s="285"/>
    </row>
    <row r="33" spans="2:15" ht="27" customHeight="1" x14ac:dyDescent="0.2">
      <c r="B33" s="335" t="s">
        <v>414</v>
      </c>
      <c r="C33" s="336"/>
      <c r="D33" s="336"/>
      <c r="E33" s="336"/>
      <c r="F33" s="336"/>
      <c r="G33" s="287">
        <v>408362202</v>
      </c>
      <c r="H33" s="287">
        <v>12851472.449999999</v>
      </c>
      <c r="I33" s="287">
        <v>421213674.44999999</v>
      </c>
      <c r="J33" s="287">
        <v>282320596.29000002</v>
      </c>
      <c r="K33" s="288">
        <v>276213738.67000002</v>
      </c>
      <c r="L33" s="281"/>
      <c r="M33" s="289">
        <v>138893078.16</v>
      </c>
      <c r="N33" s="281"/>
      <c r="O33" s="285"/>
    </row>
    <row r="34" spans="2:15" ht="27" customHeight="1" x14ac:dyDescent="0.2">
      <c r="B34" s="335" t="s">
        <v>415</v>
      </c>
      <c r="C34" s="336"/>
      <c r="D34" s="336"/>
      <c r="E34" s="336"/>
      <c r="F34" s="336"/>
      <c r="G34" s="287">
        <v>269252265</v>
      </c>
      <c r="H34" s="287">
        <v>4962217</v>
      </c>
      <c r="I34" s="287">
        <v>274214482</v>
      </c>
      <c r="J34" s="287">
        <v>175069870.59999999</v>
      </c>
      <c r="K34" s="288">
        <v>173614070.59999999</v>
      </c>
      <c r="L34" s="281"/>
      <c r="M34" s="289">
        <v>99144611.400000006</v>
      </c>
      <c r="N34" s="281"/>
      <c r="O34" s="285"/>
    </row>
    <row r="35" spans="2:15" ht="27" customHeight="1" x14ac:dyDescent="0.2">
      <c r="B35" s="335" t="s">
        <v>416</v>
      </c>
      <c r="C35" s="336"/>
      <c r="D35" s="336"/>
      <c r="E35" s="336"/>
      <c r="F35" s="336"/>
      <c r="G35" s="287">
        <v>219870069</v>
      </c>
      <c r="H35" s="287">
        <v>420441</v>
      </c>
      <c r="I35" s="287">
        <v>220290510</v>
      </c>
      <c r="J35" s="287">
        <v>166214129</v>
      </c>
      <c r="K35" s="288">
        <v>166214129</v>
      </c>
      <c r="L35" s="281"/>
      <c r="M35" s="289">
        <v>54076381</v>
      </c>
      <c r="N35" s="281"/>
      <c r="O35" s="285"/>
    </row>
    <row r="36" spans="2:15" ht="27" customHeight="1" x14ac:dyDescent="0.2">
      <c r="B36" s="335" t="s">
        <v>417</v>
      </c>
      <c r="C36" s="336"/>
      <c r="D36" s="336"/>
      <c r="E36" s="336"/>
      <c r="F36" s="336"/>
      <c r="G36" s="287">
        <v>289413879</v>
      </c>
      <c r="H36" s="287">
        <v>660762.1</v>
      </c>
      <c r="I36" s="287">
        <v>290074641.10000002</v>
      </c>
      <c r="J36" s="287">
        <v>217589566.88999999</v>
      </c>
      <c r="K36" s="288">
        <v>217589566.88999999</v>
      </c>
      <c r="L36" s="281"/>
      <c r="M36" s="289">
        <v>72485074.209999993</v>
      </c>
      <c r="N36" s="281"/>
      <c r="O36" s="285"/>
    </row>
    <row r="37" spans="2:15" ht="27" customHeight="1" x14ac:dyDescent="0.2">
      <c r="B37" s="335" t="s">
        <v>418</v>
      </c>
      <c r="C37" s="336"/>
      <c r="D37" s="336"/>
      <c r="E37" s="336"/>
      <c r="F37" s="336"/>
      <c r="G37" s="287">
        <v>189786294</v>
      </c>
      <c r="H37" s="287">
        <v>6394011.6799999997</v>
      </c>
      <c r="I37" s="287">
        <v>196180305.68000001</v>
      </c>
      <c r="J37" s="287">
        <v>142095187</v>
      </c>
      <c r="K37" s="288">
        <v>139748633</v>
      </c>
      <c r="L37" s="281"/>
      <c r="M37" s="289">
        <v>54085118.68</v>
      </c>
      <c r="N37" s="281"/>
      <c r="O37" s="285"/>
    </row>
    <row r="38" spans="2:15" ht="27" customHeight="1" x14ac:dyDescent="0.2">
      <c r="B38" s="335" t="s">
        <v>419</v>
      </c>
      <c r="C38" s="336"/>
      <c r="D38" s="336"/>
      <c r="E38" s="336"/>
      <c r="F38" s="336"/>
      <c r="G38" s="287">
        <v>1903977331</v>
      </c>
      <c r="H38" s="287">
        <v>194757002.06</v>
      </c>
      <c r="I38" s="287">
        <v>2098734333.0599999</v>
      </c>
      <c r="J38" s="287">
        <v>1298901369.6400001</v>
      </c>
      <c r="K38" s="288">
        <v>1262618656.8</v>
      </c>
      <c r="L38" s="281"/>
      <c r="M38" s="289">
        <v>799832963.41999996</v>
      </c>
      <c r="N38" s="281"/>
      <c r="O38" s="285"/>
    </row>
    <row r="39" spans="2:15" ht="27" customHeight="1" x14ac:dyDescent="0.2">
      <c r="B39" s="335" t="s">
        <v>420</v>
      </c>
      <c r="C39" s="336"/>
      <c r="D39" s="336"/>
      <c r="E39" s="336"/>
      <c r="F39" s="336"/>
      <c r="G39" s="287">
        <v>107160000</v>
      </c>
      <c r="H39" s="287">
        <v>-14865238</v>
      </c>
      <c r="I39" s="287">
        <v>92294762</v>
      </c>
      <c r="J39" s="287">
        <v>34988224</v>
      </c>
      <c r="K39" s="288">
        <v>34988224</v>
      </c>
      <c r="L39" s="281"/>
      <c r="M39" s="289">
        <v>57306538</v>
      </c>
      <c r="N39" s="281"/>
      <c r="O39" s="285"/>
    </row>
    <row r="40" spans="2:15" ht="27" customHeight="1" x14ac:dyDescent="0.2">
      <c r="B40" s="335" t="s">
        <v>421</v>
      </c>
      <c r="C40" s="336"/>
      <c r="D40" s="336"/>
      <c r="E40" s="336"/>
      <c r="F40" s="336"/>
      <c r="G40" s="287">
        <v>2149002002</v>
      </c>
      <c r="H40" s="287">
        <v>6841324.4000000004</v>
      </c>
      <c r="I40" s="287">
        <v>2155843326.4000001</v>
      </c>
      <c r="J40" s="287">
        <v>1670767411.4100001</v>
      </c>
      <c r="K40" s="288">
        <v>1670767411.4100001</v>
      </c>
      <c r="L40" s="281"/>
      <c r="M40" s="289">
        <v>485075914.99000001</v>
      </c>
      <c r="N40" s="281"/>
      <c r="O40" s="285"/>
    </row>
    <row r="41" spans="2:15" ht="27" customHeight="1" x14ac:dyDescent="0.2">
      <c r="B41" s="333" t="s">
        <v>387</v>
      </c>
      <c r="C41" s="334"/>
      <c r="D41" s="334"/>
      <c r="E41" s="334"/>
      <c r="F41" s="334"/>
      <c r="G41" s="282">
        <v>9555837774</v>
      </c>
      <c r="H41" s="282">
        <v>2619381490.0300002</v>
      </c>
      <c r="I41" s="282">
        <v>12175219264.030001</v>
      </c>
      <c r="J41" s="282">
        <v>8666104875.8600006</v>
      </c>
      <c r="K41" s="283">
        <v>8650721794.2399998</v>
      </c>
      <c r="L41" s="281"/>
      <c r="M41" s="284">
        <v>3509114388.1700001</v>
      </c>
      <c r="N41" s="281"/>
      <c r="O41" s="285"/>
    </row>
    <row r="42" spans="2:15" ht="27" customHeight="1" x14ac:dyDescent="0.2">
      <c r="B42" s="335" t="s">
        <v>393</v>
      </c>
      <c r="C42" s="336"/>
      <c r="D42" s="336"/>
      <c r="E42" s="336"/>
      <c r="F42" s="336"/>
      <c r="G42" s="287">
        <v>0</v>
      </c>
      <c r="H42" s="287">
        <v>765368</v>
      </c>
      <c r="I42" s="287">
        <v>765368</v>
      </c>
      <c r="J42" s="287">
        <v>0</v>
      </c>
      <c r="K42" s="288">
        <v>0</v>
      </c>
      <c r="L42" s="281"/>
      <c r="M42" s="289">
        <v>765368</v>
      </c>
      <c r="N42" s="281"/>
      <c r="O42" s="285"/>
    </row>
    <row r="43" spans="2:15" ht="27" customHeight="1" x14ac:dyDescent="0.2">
      <c r="B43" s="335" t="s">
        <v>394</v>
      </c>
      <c r="C43" s="336"/>
      <c r="D43" s="336"/>
      <c r="E43" s="336"/>
      <c r="F43" s="336"/>
      <c r="G43" s="287">
        <v>44264751</v>
      </c>
      <c r="H43" s="287">
        <v>8903595.6699999999</v>
      </c>
      <c r="I43" s="287">
        <v>53168346.670000002</v>
      </c>
      <c r="J43" s="287">
        <v>27712648.780000001</v>
      </c>
      <c r="K43" s="288">
        <v>27712648.780000001</v>
      </c>
      <c r="L43" s="281"/>
      <c r="M43" s="289">
        <v>25455697.890000001</v>
      </c>
      <c r="N43" s="281"/>
      <c r="O43" s="285"/>
    </row>
    <row r="44" spans="2:15" ht="27" customHeight="1" x14ac:dyDescent="0.2">
      <c r="B44" s="335" t="s">
        <v>395</v>
      </c>
      <c r="C44" s="336"/>
      <c r="D44" s="336"/>
      <c r="E44" s="336"/>
      <c r="F44" s="336"/>
      <c r="G44" s="287">
        <v>0</v>
      </c>
      <c r="H44" s="287">
        <v>16132154.08</v>
      </c>
      <c r="I44" s="287">
        <v>16132154.08</v>
      </c>
      <c r="J44" s="287">
        <v>739309.98</v>
      </c>
      <c r="K44" s="288">
        <v>739309.98</v>
      </c>
      <c r="L44" s="281"/>
      <c r="M44" s="289">
        <v>15392844.1</v>
      </c>
      <c r="N44" s="281"/>
      <c r="O44" s="285"/>
    </row>
    <row r="45" spans="2:15" ht="27" customHeight="1" x14ac:dyDescent="0.2">
      <c r="B45" s="335" t="s">
        <v>396</v>
      </c>
      <c r="C45" s="336"/>
      <c r="D45" s="336"/>
      <c r="E45" s="336"/>
      <c r="F45" s="336"/>
      <c r="G45" s="287">
        <v>0</v>
      </c>
      <c r="H45" s="287">
        <v>13935500.77</v>
      </c>
      <c r="I45" s="287">
        <v>13935500.77</v>
      </c>
      <c r="J45" s="287">
        <v>12057265.01</v>
      </c>
      <c r="K45" s="288">
        <v>12057265.01</v>
      </c>
      <c r="L45" s="281"/>
      <c r="M45" s="289">
        <v>1878235.76</v>
      </c>
      <c r="N45" s="281"/>
      <c r="O45" s="285"/>
    </row>
    <row r="46" spans="2:15" ht="27" customHeight="1" x14ac:dyDescent="0.2">
      <c r="B46" s="335" t="s">
        <v>397</v>
      </c>
      <c r="C46" s="336"/>
      <c r="D46" s="336"/>
      <c r="E46" s="336"/>
      <c r="F46" s="336"/>
      <c r="G46" s="287">
        <v>0</v>
      </c>
      <c r="H46" s="287">
        <v>1174614.8400000001</v>
      </c>
      <c r="I46" s="287">
        <v>1174614.8400000001</v>
      </c>
      <c r="J46" s="287">
        <v>389232.2</v>
      </c>
      <c r="K46" s="288">
        <v>389232.2</v>
      </c>
      <c r="L46" s="281"/>
      <c r="M46" s="289">
        <v>785382.64</v>
      </c>
      <c r="N46" s="281"/>
      <c r="O46" s="285"/>
    </row>
    <row r="47" spans="2:15" ht="27" customHeight="1" x14ac:dyDescent="0.2">
      <c r="B47" s="335" t="s">
        <v>399</v>
      </c>
      <c r="C47" s="336"/>
      <c r="D47" s="336"/>
      <c r="E47" s="336"/>
      <c r="F47" s="336"/>
      <c r="G47" s="287">
        <v>4174217520</v>
      </c>
      <c r="H47" s="287">
        <v>355840729.81</v>
      </c>
      <c r="I47" s="287">
        <v>4530058249.8100004</v>
      </c>
      <c r="J47" s="287">
        <v>3247379151.73</v>
      </c>
      <c r="K47" s="288">
        <v>3247379151.73</v>
      </c>
      <c r="L47" s="281"/>
      <c r="M47" s="289">
        <v>1282679098.0799999</v>
      </c>
      <c r="N47" s="281"/>
      <c r="O47" s="285"/>
    </row>
    <row r="48" spans="2:15" ht="27" customHeight="1" x14ac:dyDescent="0.2">
      <c r="B48" s="335" t="s">
        <v>400</v>
      </c>
      <c r="C48" s="336"/>
      <c r="D48" s="336"/>
      <c r="E48" s="336"/>
      <c r="F48" s="336"/>
      <c r="G48" s="287">
        <v>4224132</v>
      </c>
      <c r="H48" s="287">
        <v>27557627.18</v>
      </c>
      <c r="I48" s="287">
        <v>31781759.18</v>
      </c>
      <c r="J48" s="287">
        <v>21561678.170000002</v>
      </c>
      <c r="K48" s="288">
        <v>21561678.170000002</v>
      </c>
      <c r="L48" s="281"/>
      <c r="M48" s="289">
        <v>10220081.01</v>
      </c>
      <c r="N48" s="281"/>
      <c r="O48" s="285"/>
    </row>
    <row r="49" spans="2:15" ht="27" customHeight="1" x14ac:dyDescent="0.2">
      <c r="B49" s="335" t="s">
        <v>401</v>
      </c>
      <c r="C49" s="336"/>
      <c r="D49" s="336"/>
      <c r="E49" s="336"/>
      <c r="F49" s="336"/>
      <c r="G49" s="287">
        <v>0</v>
      </c>
      <c r="H49" s="287">
        <v>29990784.07</v>
      </c>
      <c r="I49" s="287">
        <v>29990784.07</v>
      </c>
      <c r="J49" s="287">
        <v>24263794.710000001</v>
      </c>
      <c r="K49" s="288">
        <v>24263794.710000001</v>
      </c>
      <c r="L49" s="281"/>
      <c r="M49" s="289">
        <v>5726989.3600000003</v>
      </c>
      <c r="N49" s="281"/>
      <c r="O49" s="285"/>
    </row>
    <row r="50" spans="2:15" ht="27" customHeight="1" x14ac:dyDescent="0.2">
      <c r="B50" s="335" t="s">
        <v>402</v>
      </c>
      <c r="C50" s="336"/>
      <c r="D50" s="336"/>
      <c r="E50" s="336"/>
      <c r="F50" s="336"/>
      <c r="G50" s="287">
        <v>28317550</v>
      </c>
      <c r="H50" s="287">
        <v>51915481.710000001</v>
      </c>
      <c r="I50" s="287">
        <v>80233031.709999993</v>
      </c>
      <c r="J50" s="287">
        <v>61269548.909999996</v>
      </c>
      <c r="K50" s="288">
        <v>61269548.909999996</v>
      </c>
      <c r="L50" s="281"/>
      <c r="M50" s="289">
        <v>18963482.800000001</v>
      </c>
      <c r="N50" s="281"/>
      <c r="O50" s="285"/>
    </row>
    <row r="51" spans="2:15" ht="27" customHeight="1" x14ac:dyDescent="0.2">
      <c r="B51" s="335" t="s">
        <v>404</v>
      </c>
      <c r="C51" s="336"/>
      <c r="D51" s="336"/>
      <c r="E51" s="336"/>
      <c r="F51" s="336"/>
      <c r="G51" s="287">
        <v>0</v>
      </c>
      <c r="H51" s="287">
        <v>1200000</v>
      </c>
      <c r="I51" s="287">
        <v>1200000</v>
      </c>
      <c r="J51" s="287">
        <v>1200000</v>
      </c>
      <c r="K51" s="288">
        <v>1200000</v>
      </c>
      <c r="L51" s="281"/>
      <c r="M51" s="289">
        <v>0</v>
      </c>
      <c r="N51" s="281"/>
      <c r="O51" s="285"/>
    </row>
    <row r="52" spans="2:15" ht="27" customHeight="1" x14ac:dyDescent="0.2">
      <c r="B52" s="335" t="s">
        <v>405</v>
      </c>
      <c r="C52" s="336"/>
      <c r="D52" s="336"/>
      <c r="E52" s="336"/>
      <c r="F52" s="336"/>
      <c r="G52" s="287">
        <v>0</v>
      </c>
      <c r="H52" s="287">
        <v>27682077.420000002</v>
      </c>
      <c r="I52" s="287">
        <v>27682077.420000002</v>
      </c>
      <c r="J52" s="287">
        <v>21637918.789999999</v>
      </c>
      <c r="K52" s="288">
        <v>21637918.789999999</v>
      </c>
      <c r="L52" s="281"/>
      <c r="M52" s="289">
        <v>6044158.6299999999</v>
      </c>
      <c r="N52" s="281"/>
      <c r="O52" s="285"/>
    </row>
    <row r="53" spans="2:15" ht="27" customHeight="1" x14ac:dyDescent="0.2">
      <c r="B53" s="335" t="s">
        <v>406</v>
      </c>
      <c r="C53" s="336"/>
      <c r="D53" s="336"/>
      <c r="E53" s="336"/>
      <c r="F53" s="336"/>
      <c r="G53" s="287">
        <v>0</v>
      </c>
      <c r="H53" s="287">
        <v>4250000</v>
      </c>
      <c r="I53" s="287">
        <v>4250000</v>
      </c>
      <c r="J53" s="287">
        <v>4250000</v>
      </c>
      <c r="K53" s="288">
        <v>4250000</v>
      </c>
      <c r="L53" s="281"/>
      <c r="M53" s="289">
        <v>0</v>
      </c>
      <c r="N53" s="281"/>
      <c r="O53" s="285"/>
    </row>
    <row r="54" spans="2:15" ht="27" customHeight="1" x14ac:dyDescent="0.2">
      <c r="B54" s="335" t="s">
        <v>407</v>
      </c>
      <c r="C54" s="336"/>
      <c r="D54" s="336"/>
      <c r="E54" s="336"/>
      <c r="F54" s="336"/>
      <c r="G54" s="287">
        <v>0</v>
      </c>
      <c r="H54" s="287">
        <v>5511450.4000000004</v>
      </c>
      <c r="I54" s="287">
        <v>5511450.4000000004</v>
      </c>
      <c r="J54" s="287">
        <v>4467427.7300000004</v>
      </c>
      <c r="K54" s="288">
        <v>4467427.7300000004</v>
      </c>
      <c r="L54" s="281"/>
      <c r="M54" s="289">
        <v>1044022.67</v>
      </c>
      <c r="N54" s="281"/>
      <c r="O54" s="285"/>
    </row>
    <row r="55" spans="2:15" ht="40.15" customHeight="1" x14ac:dyDescent="0.2">
      <c r="B55" s="335" t="s">
        <v>408</v>
      </c>
      <c r="C55" s="336"/>
      <c r="D55" s="336"/>
      <c r="E55" s="336"/>
      <c r="F55" s="336"/>
      <c r="G55" s="287">
        <v>390716854</v>
      </c>
      <c r="H55" s="287">
        <v>611586399.13</v>
      </c>
      <c r="I55" s="287">
        <v>1002303253.13</v>
      </c>
      <c r="J55" s="287">
        <v>488340344.08999997</v>
      </c>
      <c r="K55" s="288">
        <v>481777262.47000003</v>
      </c>
      <c r="L55" s="281"/>
      <c r="M55" s="289">
        <v>513962909.04000002</v>
      </c>
      <c r="N55" s="281"/>
      <c r="O55" s="285"/>
    </row>
    <row r="56" spans="2:15" ht="27" customHeight="1" x14ac:dyDescent="0.2">
      <c r="B56" s="335" t="s">
        <v>409</v>
      </c>
      <c r="C56" s="336"/>
      <c r="D56" s="336"/>
      <c r="E56" s="336"/>
      <c r="F56" s="336"/>
      <c r="G56" s="287">
        <v>0</v>
      </c>
      <c r="H56" s="287">
        <v>16412864.550000001</v>
      </c>
      <c r="I56" s="287">
        <v>16412864.550000001</v>
      </c>
      <c r="J56" s="287">
        <v>868449.74</v>
      </c>
      <c r="K56" s="288">
        <v>868449.74</v>
      </c>
      <c r="L56" s="281"/>
      <c r="M56" s="289">
        <v>15544414.810000001</v>
      </c>
      <c r="N56" s="281"/>
      <c r="O56" s="285"/>
    </row>
    <row r="57" spans="2:15" ht="27" customHeight="1" x14ac:dyDescent="0.2">
      <c r="B57" s="335" t="s">
        <v>410</v>
      </c>
      <c r="C57" s="337"/>
      <c r="D57" s="337"/>
      <c r="E57" s="337"/>
      <c r="F57" s="338"/>
      <c r="G57" s="304">
        <v>0</v>
      </c>
      <c r="H57" s="287">
        <v>5000000</v>
      </c>
      <c r="I57" s="287">
        <v>5000000</v>
      </c>
      <c r="J57" s="287">
        <v>3704994</v>
      </c>
      <c r="K57" s="288">
        <v>3704994</v>
      </c>
      <c r="L57" s="306"/>
      <c r="M57" s="289">
        <v>1295006</v>
      </c>
      <c r="N57" s="306"/>
      <c r="O57" s="285"/>
    </row>
    <row r="58" spans="2:15" ht="27" customHeight="1" x14ac:dyDescent="0.2">
      <c r="B58" s="339" t="s">
        <v>411</v>
      </c>
      <c r="C58" s="340"/>
      <c r="D58" s="340"/>
      <c r="E58" s="340"/>
      <c r="F58" s="340"/>
      <c r="G58" s="310">
        <v>56063520</v>
      </c>
      <c r="H58" s="341">
        <v>81919634.879999995</v>
      </c>
      <c r="I58" s="341">
        <v>137983154.88</v>
      </c>
      <c r="J58" s="341">
        <v>73841435.75</v>
      </c>
      <c r="K58" s="311">
        <v>73841435.75</v>
      </c>
      <c r="L58" s="312"/>
      <c r="M58" s="313">
        <v>64141719.130000003</v>
      </c>
      <c r="N58" s="297"/>
      <c r="O58" s="301"/>
    </row>
    <row r="59" spans="2:15" ht="27" customHeight="1" x14ac:dyDescent="0.2">
      <c r="B59" s="335" t="s">
        <v>412</v>
      </c>
      <c r="C59" s="337"/>
      <c r="D59" s="337"/>
      <c r="E59" s="337"/>
      <c r="F59" s="337"/>
      <c r="G59" s="287">
        <v>0</v>
      </c>
      <c r="H59" s="287">
        <v>2580298.23</v>
      </c>
      <c r="I59" s="317">
        <v>2580298.23</v>
      </c>
      <c r="J59" s="287">
        <v>1863561.35</v>
      </c>
      <c r="K59" s="288">
        <v>1863561.35</v>
      </c>
      <c r="L59" s="306"/>
      <c r="M59" s="342">
        <v>716736.88</v>
      </c>
      <c r="N59" s="343"/>
      <c r="O59" s="344"/>
    </row>
    <row r="60" spans="2:15" ht="27" customHeight="1" x14ac:dyDescent="0.2">
      <c r="B60" s="335" t="s">
        <v>414</v>
      </c>
      <c r="C60" s="337"/>
      <c r="D60" s="337"/>
      <c r="E60" s="337"/>
      <c r="F60" s="338"/>
      <c r="G60" s="304">
        <v>30251082</v>
      </c>
      <c r="H60" s="304">
        <v>69760018.510000005</v>
      </c>
      <c r="I60" s="287">
        <v>100011100.51000001</v>
      </c>
      <c r="J60" s="304">
        <v>48031800.93</v>
      </c>
      <c r="K60" s="288">
        <v>48031800.93</v>
      </c>
      <c r="L60" s="305"/>
      <c r="M60" s="289">
        <v>51979299.579999998</v>
      </c>
      <c r="N60" s="281"/>
      <c r="O60" s="285"/>
    </row>
    <row r="61" spans="2:15" ht="27" customHeight="1" x14ac:dyDescent="0.2">
      <c r="B61" s="335" t="s">
        <v>415</v>
      </c>
      <c r="C61" s="336"/>
      <c r="D61" s="336"/>
      <c r="E61" s="336"/>
      <c r="F61" s="336"/>
      <c r="G61" s="287">
        <v>0</v>
      </c>
      <c r="H61" s="287">
        <v>134661374.5</v>
      </c>
      <c r="I61" s="287">
        <v>134661374.5</v>
      </c>
      <c r="J61" s="287">
        <v>134634719.90000001</v>
      </c>
      <c r="K61" s="288">
        <v>134634719.90000001</v>
      </c>
      <c r="L61" s="281"/>
      <c r="M61" s="289">
        <v>26654.6</v>
      </c>
      <c r="N61" s="281"/>
      <c r="O61" s="285"/>
    </row>
    <row r="62" spans="2:15" ht="27" customHeight="1" x14ac:dyDescent="0.2">
      <c r="B62" s="335" t="s">
        <v>416</v>
      </c>
      <c r="C62" s="336"/>
      <c r="D62" s="336"/>
      <c r="E62" s="336"/>
      <c r="F62" s="336"/>
      <c r="G62" s="287">
        <v>0</v>
      </c>
      <c r="H62" s="287">
        <v>1901289.76</v>
      </c>
      <c r="I62" s="287">
        <v>1901289.76</v>
      </c>
      <c r="J62" s="287">
        <v>151289.76</v>
      </c>
      <c r="K62" s="288">
        <v>151289.76</v>
      </c>
      <c r="L62" s="281"/>
      <c r="M62" s="289">
        <v>1750000</v>
      </c>
      <c r="N62" s="281"/>
      <c r="O62" s="285"/>
    </row>
    <row r="63" spans="2:15" ht="27" customHeight="1" x14ac:dyDescent="0.2">
      <c r="B63" s="335" t="s">
        <v>417</v>
      </c>
      <c r="C63" s="336"/>
      <c r="D63" s="336"/>
      <c r="E63" s="336"/>
      <c r="F63" s="336"/>
      <c r="G63" s="287">
        <v>0</v>
      </c>
      <c r="H63" s="287">
        <v>27606350.940000001</v>
      </c>
      <c r="I63" s="287">
        <v>27606350.940000001</v>
      </c>
      <c r="J63" s="287">
        <v>20122410.079999998</v>
      </c>
      <c r="K63" s="288">
        <v>20122410.079999998</v>
      </c>
      <c r="L63" s="281"/>
      <c r="M63" s="289">
        <v>7483940.8600000003</v>
      </c>
      <c r="N63" s="281"/>
      <c r="O63" s="285"/>
    </row>
    <row r="64" spans="2:15" ht="27" customHeight="1" x14ac:dyDescent="0.2">
      <c r="B64" s="335" t="s">
        <v>418</v>
      </c>
      <c r="C64" s="336"/>
      <c r="D64" s="336"/>
      <c r="E64" s="336"/>
      <c r="F64" s="336"/>
      <c r="G64" s="287">
        <v>0</v>
      </c>
      <c r="H64" s="287">
        <v>20000000</v>
      </c>
      <c r="I64" s="287">
        <v>20000000</v>
      </c>
      <c r="J64" s="287">
        <v>6820000</v>
      </c>
      <c r="K64" s="288">
        <v>0</v>
      </c>
      <c r="L64" s="281"/>
      <c r="M64" s="289">
        <v>13180000</v>
      </c>
      <c r="N64" s="281"/>
      <c r="O64" s="285"/>
    </row>
    <row r="65" spans="2:15" ht="27" customHeight="1" x14ac:dyDescent="0.2">
      <c r="B65" s="335" t="s">
        <v>419</v>
      </c>
      <c r="C65" s="336"/>
      <c r="D65" s="336"/>
      <c r="E65" s="336"/>
      <c r="F65" s="336"/>
      <c r="G65" s="287">
        <v>3626060964</v>
      </c>
      <c r="H65" s="287">
        <v>821633081.17999995</v>
      </c>
      <c r="I65" s="287">
        <v>4447694045.1800003</v>
      </c>
      <c r="J65" s="287">
        <v>3289315831.3299999</v>
      </c>
      <c r="K65" s="288">
        <v>3287315831.3299999</v>
      </c>
      <c r="L65" s="281"/>
      <c r="M65" s="289">
        <v>1158378213.8499999</v>
      </c>
      <c r="N65" s="281"/>
      <c r="O65" s="285"/>
    </row>
    <row r="66" spans="2:15" ht="27" customHeight="1" x14ac:dyDescent="0.2">
      <c r="B66" s="335" t="s">
        <v>420</v>
      </c>
      <c r="C66" s="336"/>
      <c r="D66" s="336"/>
      <c r="E66" s="336"/>
      <c r="F66" s="336"/>
      <c r="G66" s="287">
        <v>0</v>
      </c>
      <c r="H66" s="287">
        <v>58595000</v>
      </c>
      <c r="I66" s="287">
        <v>58595000</v>
      </c>
      <c r="J66" s="287">
        <v>53995000</v>
      </c>
      <c r="K66" s="288">
        <v>53995000</v>
      </c>
      <c r="L66" s="281"/>
      <c r="M66" s="289">
        <v>4600000</v>
      </c>
      <c r="N66" s="281"/>
      <c r="O66" s="285"/>
    </row>
    <row r="67" spans="2:15" ht="32.450000000000003" customHeight="1" x14ac:dyDescent="0.2">
      <c r="B67" s="335" t="s">
        <v>421</v>
      </c>
      <c r="C67" s="336"/>
      <c r="D67" s="336"/>
      <c r="E67" s="336"/>
      <c r="F67" s="336"/>
      <c r="G67" s="287">
        <v>1201721401</v>
      </c>
      <c r="H67" s="287">
        <v>222865794.40000001</v>
      </c>
      <c r="I67" s="287">
        <v>1424587195.4000001</v>
      </c>
      <c r="J67" s="287">
        <v>1117487062.9200001</v>
      </c>
      <c r="K67" s="288">
        <v>1117487062.9200001</v>
      </c>
      <c r="L67" s="281"/>
      <c r="M67" s="289">
        <v>307100132.48000002</v>
      </c>
      <c r="N67" s="281"/>
      <c r="O67" s="285"/>
    </row>
    <row r="68" spans="2:15" ht="36.6" customHeight="1" x14ac:dyDescent="0.2">
      <c r="B68" s="345" t="s">
        <v>422</v>
      </c>
      <c r="C68" s="346"/>
      <c r="D68" s="346"/>
      <c r="E68" s="346"/>
      <c r="F68" s="346"/>
      <c r="G68" s="347">
        <v>19277532100</v>
      </c>
      <c r="H68" s="347">
        <v>3384531228.6100001</v>
      </c>
      <c r="I68" s="347">
        <v>22662063328.610001</v>
      </c>
      <c r="J68" s="347">
        <v>15396753574.690001</v>
      </c>
      <c r="K68" s="348">
        <v>15290875227.940001</v>
      </c>
      <c r="L68" s="346"/>
      <c r="M68" s="349">
        <v>7265309753.9200001</v>
      </c>
      <c r="N68" s="346"/>
      <c r="O68" s="350"/>
    </row>
    <row r="69" spans="2:15" ht="11.45" customHeight="1" x14ac:dyDescent="0.2"/>
    <row r="70" spans="2:15" ht="11.45" customHeight="1" x14ac:dyDescent="0.2"/>
    <row r="71" spans="2:15" ht="11.45" customHeight="1" x14ac:dyDescent="0.2"/>
    <row r="72" spans="2:15" ht="11.45" customHeight="1" x14ac:dyDescent="0.2"/>
    <row r="73" spans="2:15" ht="11.45" customHeight="1" x14ac:dyDescent="0.2"/>
    <row r="74" spans="2:15" ht="11.45" customHeight="1" x14ac:dyDescent="0.2"/>
    <row r="75" spans="2:15" ht="11.45" customHeight="1" x14ac:dyDescent="0.2"/>
    <row r="76" spans="2:15" ht="11.45" customHeight="1" x14ac:dyDescent="0.2"/>
    <row r="77" spans="2:15" ht="11.45" customHeight="1" x14ac:dyDescent="0.2"/>
    <row r="78" spans="2:15" ht="11.45" customHeight="1" x14ac:dyDescent="0.2"/>
    <row r="79" spans="2:15" ht="11.45" customHeight="1" x14ac:dyDescent="0.2"/>
    <row r="80" spans="2:15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spans="5:5" ht="11.45" customHeight="1" x14ac:dyDescent="0.2"/>
    <row r="114" spans="5:5" ht="11.45" customHeight="1" x14ac:dyDescent="0.2"/>
    <row r="115" spans="5:5" ht="11.45" customHeight="1" x14ac:dyDescent="0.2"/>
    <row r="116" spans="5:5" ht="11.45" customHeight="1" x14ac:dyDescent="0.2"/>
    <row r="117" spans="5:5" ht="11.45" customHeight="1" x14ac:dyDescent="0.2"/>
    <row r="118" spans="5:5" ht="11.45" customHeight="1" x14ac:dyDescent="0.2"/>
    <row r="119" spans="5:5" ht="11.45" customHeight="1" x14ac:dyDescent="0.2"/>
    <row r="120" spans="5:5" ht="11.45" customHeight="1" x14ac:dyDescent="0.2">
      <c r="E120" s="351"/>
    </row>
    <row r="121" spans="5:5" ht="11.45" customHeight="1" x14ac:dyDescent="0.2"/>
    <row r="122" spans="5:5" ht="11.45" customHeight="1" x14ac:dyDescent="0.2"/>
  </sheetData>
  <mergeCells count="180">
    <mergeCell ref="B67:F67"/>
    <mergeCell ref="K67:L67"/>
    <mergeCell ref="M67:O67"/>
    <mergeCell ref="B68:F68"/>
    <mergeCell ref="K68:L68"/>
    <mergeCell ref="M68:O68"/>
    <mergeCell ref="B65:F65"/>
    <mergeCell ref="K65:L65"/>
    <mergeCell ref="M65:O65"/>
    <mergeCell ref="B66:F66"/>
    <mergeCell ref="K66:L66"/>
    <mergeCell ref="M66:O66"/>
    <mergeCell ref="B63:F63"/>
    <mergeCell ref="K63:L63"/>
    <mergeCell ref="M63:O63"/>
    <mergeCell ref="B64:F64"/>
    <mergeCell ref="K64:L64"/>
    <mergeCell ref="M64:O64"/>
    <mergeCell ref="B61:F61"/>
    <mergeCell ref="K61:L61"/>
    <mergeCell ref="M61:O61"/>
    <mergeCell ref="B62:F62"/>
    <mergeCell ref="K62:L62"/>
    <mergeCell ref="M62:O62"/>
    <mergeCell ref="B59:F59"/>
    <mergeCell ref="K59:L59"/>
    <mergeCell ref="M59:O59"/>
    <mergeCell ref="B60:F60"/>
    <mergeCell ref="K60:L60"/>
    <mergeCell ref="M60:O60"/>
    <mergeCell ref="B57:F57"/>
    <mergeCell ref="K57:L57"/>
    <mergeCell ref="M57:O57"/>
    <mergeCell ref="B58:F58"/>
    <mergeCell ref="K58:L58"/>
    <mergeCell ref="M58:O58"/>
    <mergeCell ref="B55:F55"/>
    <mergeCell ref="K55:L55"/>
    <mergeCell ref="M55:O55"/>
    <mergeCell ref="B56:F56"/>
    <mergeCell ref="K56:L56"/>
    <mergeCell ref="M56:O56"/>
    <mergeCell ref="B53:F53"/>
    <mergeCell ref="K53:L53"/>
    <mergeCell ref="M53:O53"/>
    <mergeCell ref="B54:F54"/>
    <mergeCell ref="K54:L54"/>
    <mergeCell ref="M54:O54"/>
    <mergeCell ref="B51:F51"/>
    <mergeCell ref="K51:L51"/>
    <mergeCell ref="M51:O51"/>
    <mergeCell ref="B52:F52"/>
    <mergeCell ref="K52:L52"/>
    <mergeCell ref="M52:O52"/>
    <mergeCell ref="B49:F49"/>
    <mergeCell ref="K49:L49"/>
    <mergeCell ref="M49:O49"/>
    <mergeCell ref="B50:F50"/>
    <mergeCell ref="K50:L50"/>
    <mergeCell ref="M50:O50"/>
    <mergeCell ref="B47:F47"/>
    <mergeCell ref="K47:L47"/>
    <mergeCell ref="M47:O47"/>
    <mergeCell ref="B48:F48"/>
    <mergeCell ref="K48:L48"/>
    <mergeCell ref="M48:O48"/>
    <mergeCell ref="B45:F45"/>
    <mergeCell ref="K45:L45"/>
    <mergeCell ref="M45:O45"/>
    <mergeCell ref="B46:F46"/>
    <mergeCell ref="K46:L46"/>
    <mergeCell ref="M46:O46"/>
    <mergeCell ref="B43:F43"/>
    <mergeCell ref="K43:L43"/>
    <mergeCell ref="M43:O43"/>
    <mergeCell ref="B44:F44"/>
    <mergeCell ref="K44:L44"/>
    <mergeCell ref="M44:O44"/>
    <mergeCell ref="B41:F41"/>
    <mergeCell ref="K41:L41"/>
    <mergeCell ref="M41:O41"/>
    <mergeCell ref="B42:F42"/>
    <mergeCell ref="K42:L42"/>
    <mergeCell ref="M42:O42"/>
    <mergeCell ref="B39:F39"/>
    <mergeCell ref="K39:L39"/>
    <mergeCell ref="M39:O39"/>
    <mergeCell ref="B40:F40"/>
    <mergeCell ref="K40:L40"/>
    <mergeCell ref="M40:O40"/>
    <mergeCell ref="B37:F37"/>
    <mergeCell ref="K37:L37"/>
    <mergeCell ref="M37:O37"/>
    <mergeCell ref="B38:F38"/>
    <mergeCell ref="K38:L38"/>
    <mergeCell ref="M38:O38"/>
    <mergeCell ref="B35:F35"/>
    <mergeCell ref="K35:L35"/>
    <mergeCell ref="M35:O35"/>
    <mergeCell ref="B36:F36"/>
    <mergeCell ref="K36:L36"/>
    <mergeCell ref="M36:O36"/>
    <mergeCell ref="B33:F33"/>
    <mergeCell ref="K33:L33"/>
    <mergeCell ref="M33:O33"/>
    <mergeCell ref="B34:F34"/>
    <mergeCell ref="K34:L34"/>
    <mergeCell ref="M34:O34"/>
    <mergeCell ref="B31:F31"/>
    <mergeCell ref="K31:L31"/>
    <mergeCell ref="M31:O31"/>
    <mergeCell ref="B32:F32"/>
    <mergeCell ref="K32:L32"/>
    <mergeCell ref="M32:O32"/>
    <mergeCell ref="B29:F29"/>
    <mergeCell ref="K29:L29"/>
    <mergeCell ref="M29:O29"/>
    <mergeCell ref="B30:F30"/>
    <mergeCell ref="K30:L30"/>
    <mergeCell ref="M30:O30"/>
    <mergeCell ref="B27:F27"/>
    <mergeCell ref="K27:L27"/>
    <mergeCell ref="M27:O27"/>
    <mergeCell ref="B28:F28"/>
    <mergeCell ref="K28:L28"/>
    <mergeCell ref="M28:O28"/>
    <mergeCell ref="B25:F25"/>
    <mergeCell ref="K25:L25"/>
    <mergeCell ref="M25:O25"/>
    <mergeCell ref="B26:F26"/>
    <mergeCell ref="K26:L26"/>
    <mergeCell ref="M26:O26"/>
    <mergeCell ref="B23:F23"/>
    <mergeCell ref="K23:L23"/>
    <mergeCell ref="M23:O23"/>
    <mergeCell ref="B24:F24"/>
    <mergeCell ref="K24:L24"/>
    <mergeCell ref="M24:O24"/>
    <mergeCell ref="B21:F21"/>
    <mergeCell ref="K21:L21"/>
    <mergeCell ref="M21:O21"/>
    <mergeCell ref="B22:F22"/>
    <mergeCell ref="K22:L22"/>
    <mergeCell ref="M22:O22"/>
    <mergeCell ref="B19:F19"/>
    <mergeCell ref="K19:L19"/>
    <mergeCell ref="M19:O19"/>
    <mergeCell ref="B20:F20"/>
    <mergeCell ref="K20:L20"/>
    <mergeCell ref="M20:O20"/>
    <mergeCell ref="B17:F17"/>
    <mergeCell ref="K17:L17"/>
    <mergeCell ref="M17:O17"/>
    <mergeCell ref="B18:F18"/>
    <mergeCell ref="K18:L18"/>
    <mergeCell ref="M18:O18"/>
    <mergeCell ref="B15:F15"/>
    <mergeCell ref="K15:L15"/>
    <mergeCell ref="M15:O15"/>
    <mergeCell ref="B16:F16"/>
    <mergeCell ref="K16:L16"/>
    <mergeCell ref="M16:O16"/>
    <mergeCell ref="B13:F13"/>
    <mergeCell ref="K13:L13"/>
    <mergeCell ref="M13:O13"/>
    <mergeCell ref="B14:F14"/>
    <mergeCell ref="K14:L14"/>
    <mergeCell ref="M14:O14"/>
    <mergeCell ref="B11:F11"/>
    <mergeCell ref="K11:L11"/>
    <mergeCell ref="M11:O11"/>
    <mergeCell ref="B12:F12"/>
    <mergeCell ref="K12:L12"/>
    <mergeCell ref="M12:O12"/>
    <mergeCell ref="D2:D4"/>
    <mergeCell ref="E3:L6"/>
    <mergeCell ref="B9:F10"/>
    <mergeCell ref="G9:L9"/>
    <mergeCell ref="M9:O10"/>
    <mergeCell ref="K10:L10"/>
  </mergeCells>
  <pageMargins left="0.39370078740157483" right="0.39370078740157483" top="0.39370078740157483" bottom="0.39370078740157483" header="0.19685039370078741" footer="0.19685039370078741"/>
  <pageSetup scale="51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6"/>
  <sheetViews>
    <sheetView topLeftCell="A4" zoomScale="80" zoomScaleNormal="80" workbookViewId="0">
      <selection activeCell="B11" sqref="B10:Q11"/>
    </sheetView>
  </sheetViews>
  <sheetFormatPr baseColWidth="10" defaultColWidth="8.85546875" defaultRowHeight="12.75" x14ac:dyDescent="0.2"/>
  <cols>
    <col min="1" max="1" width="0.7109375" style="268" customWidth="1"/>
    <col min="2" max="2" width="2.85546875" style="268" customWidth="1"/>
    <col min="3" max="3" width="5.7109375" style="268" customWidth="1"/>
    <col min="4" max="4" width="8.85546875" style="268" customWidth="1"/>
    <col min="5" max="5" width="11.28515625" style="268" customWidth="1"/>
    <col min="6" max="6" width="13.28515625" style="268" customWidth="1"/>
    <col min="7" max="7" width="5.7109375" style="268" customWidth="1"/>
    <col min="8" max="8" width="20.7109375" style="268" customWidth="1"/>
    <col min="9" max="9" width="18.85546875" style="268" customWidth="1"/>
    <col min="10" max="10" width="21.7109375" style="268" customWidth="1"/>
    <col min="11" max="11" width="20" style="268" bestFit="1" customWidth="1"/>
    <col min="12" max="12" width="9" style="268" customWidth="1"/>
    <col min="13" max="13" width="7.28515625" style="268" customWidth="1"/>
    <col min="14" max="14" width="4.28515625" style="268" customWidth="1"/>
    <col min="15" max="15" width="2" style="268" customWidth="1"/>
    <col min="16" max="16" width="12.7109375" style="268" customWidth="1"/>
    <col min="17" max="17" width="4" style="268" customWidth="1"/>
    <col min="18" max="18" width="0.85546875" style="268" customWidth="1"/>
    <col min="19" max="256" width="8.85546875" style="268"/>
    <col min="257" max="257" width="0.7109375" style="268" customWidth="1"/>
    <col min="258" max="258" width="2.85546875" style="268" customWidth="1"/>
    <col min="259" max="259" width="5.7109375" style="268" customWidth="1"/>
    <col min="260" max="260" width="8.85546875" style="268"/>
    <col min="261" max="261" width="11.28515625" style="268" customWidth="1"/>
    <col min="262" max="262" width="13.28515625" style="268" customWidth="1"/>
    <col min="263" max="263" width="5.7109375" style="268" customWidth="1"/>
    <col min="264" max="264" width="20.7109375" style="268" customWidth="1"/>
    <col min="265" max="265" width="18.85546875" style="268" customWidth="1"/>
    <col min="266" max="266" width="21.7109375" style="268" customWidth="1"/>
    <col min="267" max="267" width="20" style="268" bestFit="1" customWidth="1"/>
    <col min="268" max="268" width="9" style="268" customWidth="1"/>
    <col min="269" max="269" width="7.28515625" style="268" customWidth="1"/>
    <col min="270" max="270" width="4.28515625" style="268" customWidth="1"/>
    <col min="271" max="271" width="2" style="268" customWidth="1"/>
    <col min="272" max="272" width="12.7109375" style="268" customWidth="1"/>
    <col min="273" max="273" width="4" style="268" customWidth="1"/>
    <col min="274" max="274" width="0.85546875" style="268" customWidth="1"/>
    <col min="275" max="512" width="8.85546875" style="268"/>
    <col min="513" max="513" width="0.7109375" style="268" customWidth="1"/>
    <col min="514" max="514" width="2.85546875" style="268" customWidth="1"/>
    <col min="515" max="515" width="5.7109375" style="268" customWidth="1"/>
    <col min="516" max="516" width="8.85546875" style="268"/>
    <col min="517" max="517" width="11.28515625" style="268" customWidth="1"/>
    <col min="518" max="518" width="13.28515625" style="268" customWidth="1"/>
    <col min="519" max="519" width="5.7109375" style="268" customWidth="1"/>
    <col min="520" max="520" width="20.7109375" style="268" customWidth="1"/>
    <col min="521" max="521" width="18.85546875" style="268" customWidth="1"/>
    <col min="522" max="522" width="21.7109375" style="268" customWidth="1"/>
    <col min="523" max="523" width="20" style="268" bestFit="1" customWidth="1"/>
    <col min="524" max="524" width="9" style="268" customWidth="1"/>
    <col min="525" max="525" width="7.28515625" style="268" customWidth="1"/>
    <col min="526" max="526" width="4.28515625" style="268" customWidth="1"/>
    <col min="527" max="527" width="2" style="268" customWidth="1"/>
    <col min="528" max="528" width="12.7109375" style="268" customWidth="1"/>
    <col min="529" max="529" width="4" style="268" customWidth="1"/>
    <col min="530" max="530" width="0.85546875" style="268" customWidth="1"/>
    <col min="531" max="768" width="8.85546875" style="268"/>
    <col min="769" max="769" width="0.7109375" style="268" customWidth="1"/>
    <col min="770" max="770" width="2.85546875" style="268" customWidth="1"/>
    <col min="771" max="771" width="5.7109375" style="268" customWidth="1"/>
    <col min="772" max="772" width="8.85546875" style="268"/>
    <col min="773" max="773" width="11.28515625" style="268" customWidth="1"/>
    <col min="774" max="774" width="13.28515625" style="268" customWidth="1"/>
    <col min="775" max="775" width="5.7109375" style="268" customWidth="1"/>
    <col min="776" max="776" width="20.7109375" style="268" customWidth="1"/>
    <col min="777" max="777" width="18.85546875" style="268" customWidth="1"/>
    <col min="778" max="778" width="21.7109375" style="268" customWidth="1"/>
    <col min="779" max="779" width="20" style="268" bestFit="1" customWidth="1"/>
    <col min="780" max="780" width="9" style="268" customWidth="1"/>
    <col min="781" max="781" width="7.28515625" style="268" customWidth="1"/>
    <col min="782" max="782" width="4.28515625" style="268" customWidth="1"/>
    <col min="783" max="783" width="2" style="268" customWidth="1"/>
    <col min="784" max="784" width="12.7109375" style="268" customWidth="1"/>
    <col min="785" max="785" width="4" style="268" customWidth="1"/>
    <col min="786" max="786" width="0.85546875" style="268" customWidth="1"/>
    <col min="787" max="1024" width="8.85546875" style="268"/>
    <col min="1025" max="1025" width="0.7109375" style="268" customWidth="1"/>
    <col min="1026" max="1026" width="2.85546875" style="268" customWidth="1"/>
    <col min="1027" max="1027" width="5.7109375" style="268" customWidth="1"/>
    <col min="1028" max="1028" width="8.85546875" style="268"/>
    <col min="1029" max="1029" width="11.28515625" style="268" customWidth="1"/>
    <col min="1030" max="1030" width="13.28515625" style="268" customWidth="1"/>
    <col min="1031" max="1031" width="5.7109375" style="268" customWidth="1"/>
    <col min="1032" max="1032" width="20.7109375" style="268" customWidth="1"/>
    <col min="1033" max="1033" width="18.85546875" style="268" customWidth="1"/>
    <col min="1034" max="1034" width="21.7109375" style="268" customWidth="1"/>
    <col min="1035" max="1035" width="20" style="268" bestFit="1" customWidth="1"/>
    <col min="1036" max="1036" width="9" style="268" customWidth="1"/>
    <col min="1037" max="1037" width="7.28515625" style="268" customWidth="1"/>
    <col min="1038" max="1038" width="4.28515625" style="268" customWidth="1"/>
    <col min="1039" max="1039" width="2" style="268" customWidth="1"/>
    <col min="1040" max="1040" width="12.7109375" style="268" customWidth="1"/>
    <col min="1041" max="1041" width="4" style="268" customWidth="1"/>
    <col min="1042" max="1042" width="0.85546875" style="268" customWidth="1"/>
    <col min="1043" max="1280" width="8.85546875" style="268"/>
    <col min="1281" max="1281" width="0.7109375" style="268" customWidth="1"/>
    <col min="1282" max="1282" width="2.85546875" style="268" customWidth="1"/>
    <col min="1283" max="1283" width="5.7109375" style="268" customWidth="1"/>
    <col min="1284" max="1284" width="8.85546875" style="268"/>
    <col min="1285" max="1285" width="11.28515625" style="268" customWidth="1"/>
    <col min="1286" max="1286" width="13.28515625" style="268" customWidth="1"/>
    <col min="1287" max="1287" width="5.7109375" style="268" customWidth="1"/>
    <col min="1288" max="1288" width="20.7109375" style="268" customWidth="1"/>
    <col min="1289" max="1289" width="18.85546875" style="268" customWidth="1"/>
    <col min="1290" max="1290" width="21.7109375" style="268" customWidth="1"/>
    <col min="1291" max="1291" width="20" style="268" bestFit="1" customWidth="1"/>
    <col min="1292" max="1292" width="9" style="268" customWidth="1"/>
    <col min="1293" max="1293" width="7.28515625" style="268" customWidth="1"/>
    <col min="1294" max="1294" width="4.28515625" style="268" customWidth="1"/>
    <col min="1295" max="1295" width="2" style="268" customWidth="1"/>
    <col min="1296" max="1296" width="12.7109375" style="268" customWidth="1"/>
    <col min="1297" max="1297" width="4" style="268" customWidth="1"/>
    <col min="1298" max="1298" width="0.85546875" style="268" customWidth="1"/>
    <col min="1299" max="1536" width="8.85546875" style="268"/>
    <col min="1537" max="1537" width="0.7109375" style="268" customWidth="1"/>
    <col min="1538" max="1538" width="2.85546875" style="268" customWidth="1"/>
    <col min="1539" max="1539" width="5.7109375" style="268" customWidth="1"/>
    <col min="1540" max="1540" width="8.85546875" style="268"/>
    <col min="1541" max="1541" width="11.28515625" style="268" customWidth="1"/>
    <col min="1542" max="1542" width="13.28515625" style="268" customWidth="1"/>
    <col min="1543" max="1543" width="5.7109375" style="268" customWidth="1"/>
    <col min="1544" max="1544" width="20.7109375" style="268" customWidth="1"/>
    <col min="1545" max="1545" width="18.85546875" style="268" customWidth="1"/>
    <col min="1546" max="1546" width="21.7109375" style="268" customWidth="1"/>
    <col min="1547" max="1547" width="20" style="268" bestFit="1" customWidth="1"/>
    <col min="1548" max="1548" width="9" style="268" customWidth="1"/>
    <col min="1549" max="1549" width="7.28515625" style="268" customWidth="1"/>
    <col min="1550" max="1550" width="4.28515625" style="268" customWidth="1"/>
    <col min="1551" max="1551" width="2" style="268" customWidth="1"/>
    <col min="1552" max="1552" width="12.7109375" style="268" customWidth="1"/>
    <col min="1553" max="1553" width="4" style="268" customWidth="1"/>
    <col min="1554" max="1554" width="0.85546875" style="268" customWidth="1"/>
    <col min="1555" max="1792" width="8.85546875" style="268"/>
    <col min="1793" max="1793" width="0.7109375" style="268" customWidth="1"/>
    <col min="1794" max="1794" width="2.85546875" style="268" customWidth="1"/>
    <col min="1795" max="1795" width="5.7109375" style="268" customWidth="1"/>
    <col min="1796" max="1796" width="8.85546875" style="268"/>
    <col min="1797" max="1797" width="11.28515625" style="268" customWidth="1"/>
    <col min="1798" max="1798" width="13.28515625" style="268" customWidth="1"/>
    <col min="1799" max="1799" width="5.7109375" style="268" customWidth="1"/>
    <col min="1800" max="1800" width="20.7109375" style="268" customWidth="1"/>
    <col min="1801" max="1801" width="18.85546875" style="268" customWidth="1"/>
    <col min="1802" max="1802" width="21.7109375" style="268" customWidth="1"/>
    <col min="1803" max="1803" width="20" style="268" bestFit="1" customWidth="1"/>
    <col min="1804" max="1804" width="9" style="268" customWidth="1"/>
    <col min="1805" max="1805" width="7.28515625" style="268" customWidth="1"/>
    <col min="1806" max="1806" width="4.28515625" style="268" customWidth="1"/>
    <col min="1807" max="1807" width="2" style="268" customWidth="1"/>
    <col min="1808" max="1808" width="12.7109375" style="268" customWidth="1"/>
    <col min="1809" max="1809" width="4" style="268" customWidth="1"/>
    <col min="1810" max="1810" width="0.85546875" style="268" customWidth="1"/>
    <col min="1811" max="2048" width="8.85546875" style="268"/>
    <col min="2049" max="2049" width="0.7109375" style="268" customWidth="1"/>
    <col min="2050" max="2050" width="2.85546875" style="268" customWidth="1"/>
    <col min="2051" max="2051" width="5.7109375" style="268" customWidth="1"/>
    <col min="2052" max="2052" width="8.85546875" style="268"/>
    <col min="2053" max="2053" width="11.28515625" style="268" customWidth="1"/>
    <col min="2054" max="2054" width="13.28515625" style="268" customWidth="1"/>
    <col min="2055" max="2055" width="5.7109375" style="268" customWidth="1"/>
    <col min="2056" max="2056" width="20.7109375" style="268" customWidth="1"/>
    <col min="2057" max="2057" width="18.85546875" style="268" customWidth="1"/>
    <col min="2058" max="2058" width="21.7109375" style="268" customWidth="1"/>
    <col min="2059" max="2059" width="20" style="268" bestFit="1" customWidth="1"/>
    <col min="2060" max="2060" width="9" style="268" customWidth="1"/>
    <col min="2061" max="2061" width="7.28515625" style="268" customWidth="1"/>
    <col min="2062" max="2062" width="4.28515625" style="268" customWidth="1"/>
    <col min="2063" max="2063" width="2" style="268" customWidth="1"/>
    <col min="2064" max="2064" width="12.7109375" style="268" customWidth="1"/>
    <col min="2065" max="2065" width="4" style="268" customWidth="1"/>
    <col min="2066" max="2066" width="0.85546875" style="268" customWidth="1"/>
    <col min="2067" max="2304" width="8.85546875" style="268"/>
    <col min="2305" max="2305" width="0.7109375" style="268" customWidth="1"/>
    <col min="2306" max="2306" width="2.85546875" style="268" customWidth="1"/>
    <col min="2307" max="2307" width="5.7109375" style="268" customWidth="1"/>
    <col min="2308" max="2308" width="8.85546875" style="268"/>
    <col min="2309" max="2309" width="11.28515625" style="268" customWidth="1"/>
    <col min="2310" max="2310" width="13.28515625" style="268" customWidth="1"/>
    <col min="2311" max="2311" width="5.7109375" style="268" customWidth="1"/>
    <col min="2312" max="2312" width="20.7109375" style="268" customWidth="1"/>
    <col min="2313" max="2313" width="18.85546875" style="268" customWidth="1"/>
    <col min="2314" max="2314" width="21.7109375" style="268" customWidth="1"/>
    <col min="2315" max="2315" width="20" style="268" bestFit="1" customWidth="1"/>
    <col min="2316" max="2316" width="9" style="268" customWidth="1"/>
    <col min="2317" max="2317" width="7.28515625" style="268" customWidth="1"/>
    <col min="2318" max="2318" width="4.28515625" style="268" customWidth="1"/>
    <col min="2319" max="2319" width="2" style="268" customWidth="1"/>
    <col min="2320" max="2320" width="12.7109375" style="268" customWidth="1"/>
    <col min="2321" max="2321" width="4" style="268" customWidth="1"/>
    <col min="2322" max="2322" width="0.85546875" style="268" customWidth="1"/>
    <col min="2323" max="2560" width="8.85546875" style="268"/>
    <col min="2561" max="2561" width="0.7109375" style="268" customWidth="1"/>
    <col min="2562" max="2562" width="2.85546875" style="268" customWidth="1"/>
    <col min="2563" max="2563" width="5.7109375" style="268" customWidth="1"/>
    <col min="2564" max="2564" width="8.85546875" style="268"/>
    <col min="2565" max="2565" width="11.28515625" style="268" customWidth="1"/>
    <col min="2566" max="2566" width="13.28515625" style="268" customWidth="1"/>
    <col min="2567" max="2567" width="5.7109375" style="268" customWidth="1"/>
    <col min="2568" max="2568" width="20.7109375" style="268" customWidth="1"/>
    <col min="2569" max="2569" width="18.85546875" style="268" customWidth="1"/>
    <col min="2570" max="2570" width="21.7109375" style="268" customWidth="1"/>
    <col min="2571" max="2571" width="20" style="268" bestFit="1" customWidth="1"/>
    <col min="2572" max="2572" width="9" style="268" customWidth="1"/>
    <col min="2573" max="2573" width="7.28515625" style="268" customWidth="1"/>
    <col min="2574" max="2574" width="4.28515625" style="268" customWidth="1"/>
    <col min="2575" max="2575" width="2" style="268" customWidth="1"/>
    <col min="2576" max="2576" width="12.7109375" style="268" customWidth="1"/>
    <col min="2577" max="2577" width="4" style="268" customWidth="1"/>
    <col min="2578" max="2578" width="0.85546875" style="268" customWidth="1"/>
    <col min="2579" max="2816" width="8.85546875" style="268"/>
    <col min="2817" max="2817" width="0.7109375" style="268" customWidth="1"/>
    <col min="2818" max="2818" width="2.85546875" style="268" customWidth="1"/>
    <col min="2819" max="2819" width="5.7109375" style="268" customWidth="1"/>
    <col min="2820" max="2820" width="8.85546875" style="268"/>
    <col min="2821" max="2821" width="11.28515625" style="268" customWidth="1"/>
    <col min="2822" max="2822" width="13.28515625" style="268" customWidth="1"/>
    <col min="2823" max="2823" width="5.7109375" style="268" customWidth="1"/>
    <col min="2824" max="2824" width="20.7109375" style="268" customWidth="1"/>
    <col min="2825" max="2825" width="18.85546875" style="268" customWidth="1"/>
    <col min="2826" max="2826" width="21.7109375" style="268" customWidth="1"/>
    <col min="2827" max="2827" width="20" style="268" bestFit="1" customWidth="1"/>
    <col min="2828" max="2828" width="9" style="268" customWidth="1"/>
    <col min="2829" max="2829" width="7.28515625" style="268" customWidth="1"/>
    <col min="2830" max="2830" width="4.28515625" style="268" customWidth="1"/>
    <col min="2831" max="2831" width="2" style="268" customWidth="1"/>
    <col min="2832" max="2832" width="12.7109375" style="268" customWidth="1"/>
    <col min="2833" max="2833" width="4" style="268" customWidth="1"/>
    <col min="2834" max="2834" width="0.85546875" style="268" customWidth="1"/>
    <col min="2835" max="3072" width="8.85546875" style="268"/>
    <col min="3073" max="3073" width="0.7109375" style="268" customWidth="1"/>
    <col min="3074" max="3074" width="2.85546875" style="268" customWidth="1"/>
    <col min="3075" max="3075" width="5.7109375" style="268" customWidth="1"/>
    <col min="3076" max="3076" width="8.85546875" style="268"/>
    <col min="3077" max="3077" width="11.28515625" style="268" customWidth="1"/>
    <col min="3078" max="3078" width="13.28515625" style="268" customWidth="1"/>
    <col min="3079" max="3079" width="5.7109375" style="268" customWidth="1"/>
    <col min="3080" max="3080" width="20.7109375" style="268" customWidth="1"/>
    <col min="3081" max="3081" width="18.85546875" style="268" customWidth="1"/>
    <col min="3082" max="3082" width="21.7109375" style="268" customWidth="1"/>
    <col min="3083" max="3083" width="20" style="268" bestFit="1" customWidth="1"/>
    <col min="3084" max="3084" width="9" style="268" customWidth="1"/>
    <col min="3085" max="3085" width="7.28515625" style="268" customWidth="1"/>
    <col min="3086" max="3086" width="4.28515625" style="268" customWidth="1"/>
    <col min="3087" max="3087" width="2" style="268" customWidth="1"/>
    <col min="3088" max="3088" width="12.7109375" style="268" customWidth="1"/>
    <col min="3089" max="3089" width="4" style="268" customWidth="1"/>
    <col min="3090" max="3090" width="0.85546875" style="268" customWidth="1"/>
    <col min="3091" max="3328" width="8.85546875" style="268"/>
    <col min="3329" max="3329" width="0.7109375" style="268" customWidth="1"/>
    <col min="3330" max="3330" width="2.85546875" style="268" customWidth="1"/>
    <col min="3331" max="3331" width="5.7109375" style="268" customWidth="1"/>
    <col min="3332" max="3332" width="8.85546875" style="268"/>
    <col min="3333" max="3333" width="11.28515625" style="268" customWidth="1"/>
    <col min="3334" max="3334" width="13.28515625" style="268" customWidth="1"/>
    <col min="3335" max="3335" width="5.7109375" style="268" customWidth="1"/>
    <col min="3336" max="3336" width="20.7109375" style="268" customWidth="1"/>
    <col min="3337" max="3337" width="18.85546875" style="268" customWidth="1"/>
    <col min="3338" max="3338" width="21.7109375" style="268" customWidth="1"/>
    <col min="3339" max="3339" width="20" style="268" bestFit="1" customWidth="1"/>
    <col min="3340" max="3340" width="9" style="268" customWidth="1"/>
    <col min="3341" max="3341" width="7.28515625" style="268" customWidth="1"/>
    <col min="3342" max="3342" width="4.28515625" style="268" customWidth="1"/>
    <col min="3343" max="3343" width="2" style="268" customWidth="1"/>
    <col min="3344" max="3344" width="12.7109375" style="268" customWidth="1"/>
    <col min="3345" max="3345" width="4" style="268" customWidth="1"/>
    <col min="3346" max="3346" width="0.85546875" style="268" customWidth="1"/>
    <col min="3347" max="3584" width="8.85546875" style="268"/>
    <col min="3585" max="3585" width="0.7109375" style="268" customWidth="1"/>
    <col min="3586" max="3586" width="2.85546875" style="268" customWidth="1"/>
    <col min="3587" max="3587" width="5.7109375" style="268" customWidth="1"/>
    <col min="3588" max="3588" width="8.85546875" style="268"/>
    <col min="3589" max="3589" width="11.28515625" style="268" customWidth="1"/>
    <col min="3590" max="3590" width="13.28515625" style="268" customWidth="1"/>
    <col min="3591" max="3591" width="5.7109375" style="268" customWidth="1"/>
    <col min="3592" max="3592" width="20.7109375" style="268" customWidth="1"/>
    <col min="3593" max="3593" width="18.85546875" style="268" customWidth="1"/>
    <col min="3594" max="3594" width="21.7109375" style="268" customWidth="1"/>
    <col min="3595" max="3595" width="20" style="268" bestFit="1" customWidth="1"/>
    <col min="3596" max="3596" width="9" style="268" customWidth="1"/>
    <col min="3597" max="3597" width="7.28515625" style="268" customWidth="1"/>
    <col min="3598" max="3598" width="4.28515625" style="268" customWidth="1"/>
    <col min="3599" max="3599" width="2" style="268" customWidth="1"/>
    <col min="3600" max="3600" width="12.7109375" style="268" customWidth="1"/>
    <col min="3601" max="3601" width="4" style="268" customWidth="1"/>
    <col min="3602" max="3602" width="0.85546875" style="268" customWidth="1"/>
    <col min="3603" max="3840" width="8.85546875" style="268"/>
    <col min="3841" max="3841" width="0.7109375" style="268" customWidth="1"/>
    <col min="3842" max="3842" width="2.85546875" style="268" customWidth="1"/>
    <col min="3843" max="3843" width="5.7109375" style="268" customWidth="1"/>
    <col min="3844" max="3844" width="8.85546875" style="268"/>
    <col min="3845" max="3845" width="11.28515625" style="268" customWidth="1"/>
    <col min="3846" max="3846" width="13.28515625" style="268" customWidth="1"/>
    <col min="3847" max="3847" width="5.7109375" style="268" customWidth="1"/>
    <col min="3848" max="3848" width="20.7109375" style="268" customWidth="1"/>
    <col min="3849" max="3849" width="18.85546875" style="268" customWidth="1"/>
    <col min="3850" max="3850" width="21.7109375" style="268" customWidth="1"/>
    <col min="3851" max="3851" width="20" style="268" bestFit="1" customWidth="1"/>
    <col min="3852" max="3852" width="9" style="268" customWidth="1"/>
    <col min="3853" max="3853" width="7.28515625" style="268" customWidth="1"/>
    <col min="3854" max="3854" width="4.28515625" style="268" customWidth="1"/>
    <col min="3855" max="3855" width="2" style="268" customWidth="1"/>
    <col min="3856" max="3856" width="12.7109375" style="268" customWidth="1"/>
    <col min="3857" max="3857" width="4" style="268" customWidth="1"/>
    <col min="3858" max="3858" width="0.85546875" style="268" customWidth="1"/>
    <col min="3859" max="4096" width="8.85546875" style="268"/>
    <col min="4097" max="4097" width="0.7109375" style="268" customWidth="1"/>
    <col min="4098" max="4098" width="2.85546875" style="268" customWidth="1"/>
    <col min="4099" max="4099" width="5.7109375" style="268" customWidth="1"/>
    <col min="4100" max="4100" width="8.85546875" style="268"/>
    <col min="4101" max="4101" width="11.28515625" style="268" customWidth="1"/>
    <col min="4102" max="4102" width="13.28515625" style="268" customWidth="1"/>
    <col min="4103" max="4103" width="5.7109375" style="268" customWidth="1"/>
    <col min="4104" max="4104" width="20.7109375" style="268" customWidth="1"/>
    <col min="4105" max="4105" width="18.85546875" style="268" customWidth="1"/>
    <col min="4106" max="4106" width="21.7109375" style="268" customWidth="1"/>
    <col min="4107" max="4107" width="20" style="268" bestFit="1" customWidth="1"/>
    <col min="4108" max="4108" width="9" style="268" customWidth="1"/>
    <col min="4109" max="4109" width="7.28515625" style="268" customWidth="1"/>
    <col min="4110" max="4110" width="4.28515625" style="268" customWidth="1"/>
    <col min="4111" max="4111" width="2" style="268" customWidth="1"/>
    <col min="4112" max="4112" width="12.7109375" style="268" customWidth="1"/>
    <col min="4113" max="4113" width="4" style="268" customWidth="1"/>
    <col min="4114" max="4114" width="0.85546875" style="268" customWidth="1"/>
    <col min="4115" max="4352" width="8.85546875" style="268"/>
    <col min="4353" max="4353" width="0.7109375" style="268" customWidth="1"/>
    <col min="4354" max="4354" width="2.85546875" style="268" customWidth="1"/>
    <col min="4355" max="4355" width="5.7109375" style="268" customWidth="1"/>
    <col min="4356" max="4356" width="8.85546875" style="268"/>
    <col min="4357" max="4357" width="11.28515625" style="268" customWidth="1"/>
    <col min="4358" max="4358" width="13.28515625" style="268" customWidth="1"/>
    <col min="4359" max="4359" width="5.7109375" style="268" customWidth="1"/>
    <col min="4360" max="4360" width="20.7109375" style="268" customWidth="1"/>
    <col min="4361" max="4361" width="18.85546875" style="268" customWidth="1"/>
    <col min="4362" max="4362" width="21.7109375" style="268" customWidth="1"/>
    <col min="4363" max="4363" width="20" style="268" bestFit="1" customWidth="1"/>
    <col min="4364" max="4364" width="9" style="268" customWidth="1"/>
    <col min="4365" max="4365" width="7.28515625" style="268" customWidth="1"/>
    <col min="4366" max="4366" width="4.28515625" style="268" customWidth="1"/>
    <col min="4367" max="4367" width="2" style="268" customWidth="1"/>
    <col min="4368" max="4368" width="12.7109375" style="268" customWidth="1"/>
    <col min="4369" max="4369" width="4" style="268" customWidth="1"/>
    <col min="4370" max="4370" width="0.85546875" style="268" customWidth="1"/>
    <col min="4371" max="4608" width="8.85546875" style="268"/>
    <col min="4609" max="4609" width="0.7109375" style="268" customWidth="1"/>
    <col min="4610" max="4610" width="2.85546875" style="268" customWidth="1"/>
    <col min="4611" max="4611" width="5.7109375" style="268" customWidth="1"/>
    <col min="4612" max="4612" width="8.85546875" style="268"/>
    <col min="4613" max="4613" width="11.28515625" style="268" customWidth="1"/>
    <col min="4614" max="4614" width="13.28515625" style="268" customWidth="1"/>
    <col min="4615" max="4615" width="5.7109375" style="268" customWidth="1"/>
    <col min="4616" max="4616" width="20.7109375" style="268" customWidth="1"/>
    <col min="4617" max="4617" width="18.85546875" style="268" customWidth="1"/>
    <col min="4618" max="4618" width="21.7109375" style="268" customWidth="1"/>
    <col min="4619" max="4619" width="20" style="268" bestFit="1" customWidth="1"/>
    <col min="4620" max="4620" width="9" style="268" customWidth="1"/>
    <col min="4621" max="4621" width="7.28515625" style="268" customWidth="1"/>
    <col min="4622" max="4622" width="4.28515625" style="268" customWidth="1"/>
    <col min="4623" max="4623" width="2" style="268" customWidth="1"/>
    <col min="4624" max="4624" width="12.7109375" style="268" customWidth="1"/>
    <col min="4625" max="4625" width="4" style="268" customWidth="1"/>
    <col min="4626" max="4626" width="0.85546875" style="268" customWidth="1"/>
    <col min="4627" max="4864" width="8.85546875" style="268"/>
    <col min="4865" max="4865" width="0.7109375" style="268" customWidth="1"/>
    <col min="4866" max="4866" width="2.85546875" style="268" customWidth="1"/>
    <col min="4867" max="4867" width="5.7109375" style="268" customWidth="1"/>
    <col min="4868" max="4868" width="8.85546875" style="268"/>
    <col min="4869" max="4869" width="11.28515625" style="268" customWidth="1"/>
    <col min="4870" max="4870" width="13.28515625" style="268" customWidth="1"/>
    <col min="4871" max="4871" width="5.7109375" style="268" customWidth="1"/>
    <col min="4872" max="4872" width="20.7109375" style="268" customWidth="1"/>
    <col min="4873" max="4873" width="18.85546875" style="268" customWidth="1"/>
    <col min="4874" max="4874" width="21.7109375" style="268" customWidth="1"/>
    <col min="4875" max="4875" width="20" style="268" bestFit="1" customWidth="1"/>
    <col min="4876" max="4876" width="9" style="268" customWidth="1"/>
    <col min="4877" max="4877" width="7.28515625" style="268" customWidth="1"/>
    <col min="4878" max="4878" width="4.28515625" style="268" customWidth="1"/>
    <col min="4879" max="4879" width="2" style="268" customWidth="1"/>
    <col min="4880" max="4880" width="12.7109375" style="268" customWidth="1"/>
    <col min="4881" max="4881" width="4" style="268" customWidth="1"/>
    <col min="4882" max="4882" width="0.85546875" style="268" customWidth="1"/>
    <col min="4883" max="5120" width="8.85546875" style="268"/>
    <col min="5121" max="5121" width="0.7109375" style="268" customWidth="1"/>
    <col min="5122" max="5122" width="2.85546875" style="268" customWidth="1"/>
    <col min="5123" max="5123" width="5.7109375" style="268" customWidth="1"/>
    <col min="5124" max="5124" width="8.85546875" style="268"/>
    <col min="5125" max="5125" width="11.28515625" style="268" customWidth="1"/>
    <col min="5126" max="5126" width="13.28515625" style="268" customWidth="1"/>
    <col min="5127" max="5127" width="5.7109375" style="268" customWidth="1"/>
    <col min="5128" max="5128" width="20.7109375" style="268" customWidth="1"/>
    <col min="5129" max="5129" width="18.85546875" style="268" customWidth="1"/>
    <col min="5130" max="5130" width="21.7109375" style="268" customWidth="1"/>
    <col min="5131" max="5131" width="20" style="268" bestFit="1" customWidth="1"/>
    <col min="5132" max="5132" width="9" style="268" customWidth="1"/>
    <col min="5133" max="5133" width="7.28515625" style="268" customWidth="1"/>
    <col min="5134" max="5134" width="4.28515625" style="268" customWidth="1"/>
    <col min="5135" max="5135" width="2" style="268" customWidth="1"/>
    <col min="5136" max="5136" width="12.7109375" style="268" customWidth="1"/>
    <col min="5137" max="5137" width="4" style="268" customWidth="1"/>
    <col min="5138" max="5138" width="0.85546875" style="268" customWidth="1"/>
    <col min="5139" max="5376" width="8.85546875" style="268"/>
    <col min="5377" max="5377" width="0.7109375" style="268" customWidth="1"/>
    <col min="5378" max="5378" width="2.85546875" style="268" customWidth="1"/>
    <col min="5379" max="5379" width="5.7109375" style="268" customWidth="1"/>
    <col min="5380" max="5380" width="8.85546875" style="268"/>
    <col min="5381" max="5381" width="11.28515625" style="268" customWidth="1"/>
    <col min="5382" max="5382" width="13.28515625" style="268" customWidth="1"/>
    <col min="5383" max="5383" width="5.7109375" style="268" customWidth="1"/>
    <col min="5384" max="5384" width="20.7109375" style="268" customWidth="1"/>
    <col min="5385" max="5385" width="18.85546875" style="268" customWidth="1"/>
    <col min="5386" max="5386" width="21.7109375" style="268" customWidth="1"/>
    <col min="5387" max="5387" width="20" style="268" bestFit="1" customWidth="1"/>
    <col min="5388" max="5388" width="9" style="268" customWidth="1"/>
    <col min="5389" max="5389" width="7.28515625" style="268" customWidth="1"/>
    <col min="5390" max="5390" width="4.28515625" style="268" customWidth="1"/>
    <col min="5391" max="5391" width="2" style="268" customWidth="1"/>
    <col min="5392" max="5392" width="12.7109375" style="268" customWidth="1"/>
    <col min="5393" max="5393" width="4" style="268" customWidth="1"/>
    <col min="5394" max="5394" width="0.85546875" style="268" customWidth="1"/>
    <col min="5395" max="5632" width="8.85546875" style="268"/>
    <col min="5633" max="5633" width="0.7109375" style="268" customWidth="1"/>
    <col min="5634" max="5634" width="2.85546875" style="268" customWidth="1"/>
    <col min="5635" max="5635" width="5.7109375" style="268" customWidth="1"/>
    <col min="5636" max="5636" width="8.85546875" style="268"/>
    <col min="5637" max="5637" width="11.28515625" style="268" customWidth="1"/>
    <col min="5638" max="5638" width="13.28515625" style="268" customWidth="1"/>
    <col min="5639" max="5639" width="5.7109375" style="268" customWidth="1"/>
    <col min="5640" max="5640" width="20.7109375" style="268" customWidth="1"/>
    <col min="5641" max="5641" width="18.85546875" style="268" customWidth="1"/>
    <col min="5642" max="5642" width="21.7109375" style="268" customWidth="1"/>
    <col min="5643" max="5643" width="20" style="268" bestFit="1" customWidth="1"/>
    <col min="5644" max="5644" width="9" style="268" customWidth="1"/>
    <col min="5645" max="5645" width="7.28515625" style="268" customWidth="1"/>
    <col min="5646" max="5646" width="4.28515625" style="268" customWidth="1"/>
    <col min="5647" max="5647" width="2" style="268" customWidth="1"/>
    <col min="5648" max="5648" width="12.7109375" style="268" customWidth="1"/>
    <col min="5649" max="5649" width="4" style="268" customWidth="1"/>
    <col min="5650" max="5650" width="0.85546875" style="268" customWidth="1"/>
    <col min="5651" max="5888" width="8.85546875" style="268"/>
    <col min="5889" max="5889" width="0.7109375" style="268" customWidth="1"/>
    <col min="5890" max="5890" width="2.85546875" style="268" customWidth="1"/>
    <col min="5891" max="5891" width="5.7109375" style="268" customWidth="1"/>
    <col min="5892" max="5892" width="8.85546875" style="268"/>
    <col min="5893" max="5893" width="11.28515625" style="268" customWidth="1"/>
    <col min="5894" max="5894" width="13.28515625" style="268" customWidth="1"/>
    <col min="5895" max="5895" width="5.7109375" style="268" customWidth="1"/>
    <col min="5896" max="5896" width="20.7109375" style="268" customWidth="1"/>
    <col min="5897" max="5897" width="18.85546875" style="268" customWidth="1"/>
    <col min="5898" max="5898" width="21.7109375" style="268" customWidth="1"/>
    <col min="5899" max="5899" width="20" style="268" bestFit="1" customWidth="1"/>
    <col min="5900" max="5900" width="9" style="268" customWidth="1"/>
    <col min="5901" max="5901" width="7.28515625" style="268" customWidth="1"/>
    <col min="5902" max="5902" width="4.28515625" style="268" customWidth="1"/>
    <col min="5903" max="5903" width="2" style="268" customWidth="1"/>
    <col min="5904" max="5904" width="12.7109375" style="268" customWidth="1"/>
    <col min="5905" max="5905" width="4" style="268" customWidth="1"/>
    <col min="5906" max="5906" width="0.85546875" style="268" customWidth="1"/>
    <col min="5907" max="6144" width="8.85546875" style="268"/>
    <col min="6145" max="6145" width="0.7109375" style="268" customWidth="1"/>
    <col min="6146" max="6146" width="2.85546875" style="268" customWidth="1"/>
    <col min="6147" max="6147" width="5.7109375" style="268" customWidth="1"/>
    <col min="6148" max="6148" width="8.85546875" style="268"/>
    <col min="6149" max="6149" width="11.28515625" style="268" customWidth="1"/>
    <col min="6150" max="6150" width="13.28515625" style="268" customWidth="1"/>
    <col min="6151" max="6151" width="5.7109375" style="268" customWidth="1"/>
    <col min="6152" max="6152" width="20.7109375" style="268" customWidth="1"/>
    <col min="6153" max="6153" width="18.85546875" style="268" customWidth="1"/>
    <col min="6154" max="6154" width="21.7109375" style="268" customWidth="1"/>
    <col min="6155" max="6155" width="20" style="268" bestFit="1" customWidth="1"/>
    <col min="6156" max="6156" width="9" style="268" customWidth="1"/>
    <col min="6157" max="6157" width="7.28515625" style="268" customWidth="1"/>
    <col min="6158" max="6158" width="4.28515625" style="268" customWidth="1"/>
    <col min="6159" max="6159" width="2" style="268" customWidth="1"/>
    <col min="6160" max="6160" width="12.7109375" style="268" customWidth="1"/>
    <col min="6161" max="6161" width="4" style="268" customWidth="1"/>
    <col min="6162" max="6162" width="0.85546875" style="268" customWidth="1"/>
    <col min="6163" max="6400" width="8.85546875" style="268"/>
    <col min="6401" max="6401" width="0.7109375" style="268" customWidth="1"/>
    <col min="6402" max="6402" width="2.85546875" style="268" customWidth="1"/>
    <col min="6403" max="6403" width="5.7109375" style="268" customWidth="1"/>
    <col min="6404" max="6404" width="8.85546875" style="268"/>
    <col min="6405" max="6405" width="11.28515625" style="268" customWidth="1"/>
    <col min="6406" max="6406" width="13.28515625" style="268" customWidth="1"/>
    <col min="6407" max="6407" width="5.7109375" style="268" customWidth="1"/>
    <col min="6408" max="6408" width="20.7109375" style="268" customWidth="1"/>
    <col min="6409" max="6409" width="18.85546875" style="268" customWidth="1"/>
    <col min="6410" max="6410" width="21.7109375" style="268" customWidth="1"/>
    <col min="6411" max="6411" width="20" style="268" bestFit="1" customWidth="1"/>
    <col min="6412" max="6412" width="9" style="268" customWidth="1"/>
    <col min="6413" max="6413" width="7.28515625" style="268" customWidth="1"/>
    <col min="6414" max="6414" width="4.28515625" style="268" customWidth="1"/>
    <col min="6415" max="6415" width="2" style="268" customWidth="1"/>
    <col min="6416" max="6416" width="12.7109375" style="268" customWidth="1"/>
    <col min="6417" max="6417" width="4" style="268" customWidth="1"/>
    <col min="6418" max="6418" width="0.85546875" style="268" customWidth="1"/>
    <col min="6419" max="6656" width="8.85546875" style="268"/>
    <col min="6657" max="6657" width="0.7109375" style="268" customWidth="1"/>
    <col min="6658" max="6658" width="2.85546875" style="268" customWidth="1"/>
    <col min="6659" max="6659" width="5.7109375" style="268" customWidth="1"/>
    <col min="6660" max="6660" width="8.85546875" style="268"/>
    <col min="6661" max="6661" width="11.28515625" style="268" customWidth="1"/>
    <col min="6662" max="6662" width="13.28515625" style="268" customWidth="1"/>
    <col min="6663" max="6663" width="5.7109375" style="268" customWidth="1"/>
    <col min="6664" max="6664" width="20.7109375" style="268" customWidth="1"/>
    <col min="6665" max="6665" width="18.85546875" style="268" customWidth="1"/>
    <col min="6666" max="6666" width="21.7109375" style="268" customWidth="1"/>
    <col min="6667" max="6667" width="20" style="268" bestFit="1" customWidth="1"/>
    <col min="6668" max="6668" width="9" style="268" customWidth="1"/>
    <col min="6669" max="6669" width="7.28515625" style="268" customWidth="1"/>
    <col min="6670" max="6670" width="4.28515625" style="268" customWidth="1"/>
    <col min="6671" max="6671" width="2" style="268" customWidth="1"/>
    <col min="6672" max="6672" width="12.7109375" style="268" customWidth="1"/>
    <col min="6673" max="6673" width="4" style="268" customWidth="1"/>
    <col min="6674" max="6674" width="0.85546875" style="268" customWidth="1"/>
    <col min="6675" max="6912" width="8.85546875" style="268"/>
    <col min="6913" max="6913" width="0.7109375" style="268" customWidth="1"/>
    <col min="6914" max="6914" width="2.85546875" style="268" customWidth="1"/>
    <col min="6915" max="6915" width="5.7109375" style="268" customWidth="1"/>
    <col min="6916" max="6916" width="8.85546875" style="268"/>
    <col min="6917" max="6917" width="11.28515625" style="268" customWidth="1"/>
    <col min="6918" max="6918" width="13.28515625" style="268" customWidth="1"/>
    <col min="6919" max="6919" width="5.7109375" style="268" customWidth="1"/>
    <col min="6920" max="6920" width="20.7109375" style="268" customWidth="1"/>
    <col min="6921" max="6921" width="18.85546875" style="268" customWidth="1"/>
    <col min="6922" max="6922" width="21.7109375" style="268" customWidth="1"/>
    <col min="6923" max="6923" width="20" style="268" bestFit="1" customWidth="1"/>
    <col min="6924" max="6924" width="9" style="268" customWidth="1"/>
    <col min="6925" max="6925" width="7.28515625" style="268" customWidth="1"/>
    <col min="6926" max="6926" width="4.28515625" style="268" customWidth="1"/>
    <col min="6927" max="6927" width="2" style="268" customWidth="1"/>
    <col min="6928" max="6928" width="12.7109375" style="268" customWidth="1"/>
    <col min="6929" max="6929" width="4" style="268" customWidth="1"/>
    <col min="6930" max="6930" width="0.85546875" style="268" customWidth="1"/>
    <col min="6931" max="7168" width="8.85546875" style="268"/>
    <col min="7169" max="7169" width="0.7109375" style="268" customWidth="1"/>
    <col min="7170" max="7170" width="2.85546875" style="268" customWidth="1"/>
    <col min="7171" max="7171" width="5.7109375" style="268" customWidth="1"/>
    <col min="7172" max="7172" width="8.85546875" style="268"/>
    <col min="7173" max="7173" width="11.28515625" style="268" customWidth="1"/>
    <col min="7174" max="7174" width="13.28515625" style="268" customWidth="1"/>
    <col min="7175" max="7175" width="5.7109375" style="268" customWidth="1"/>
    <col min="7176" max="7176" width="20.7109375" style="268" customWidth="1"/>
    <col min="7177" max="7177" width="18.85546875" style="268" customWidth="1"/>
    <col min="7178" max="7178" width="21.7109375" style="268" customWidth="1"/>
    <col min="7179" max="7179" width="20" style="268" bestFit="1" customWidth="1"/>
    <col min="7180" max="7180" width="9" style="268" customWidth="1"/>
    <col min="7181" max="7181" width="7.28515625" style="268" customWidth="1"/>
    <col min="7182" max="7182" width="4.28515625" style="268" customWidth="1"/>
    <col min="7183" max="7183" width="2" style="268" customWidth="1"/>
    <col min="7184" max="7184" width="12.7109375" style="268" customWidth="1"/>
    <col min="7185" max="7185" width="4" style="268" customWidth="1"/>
    <col min="7186" max="7186" width="0.85546875" style="268" customWidth="1"/>
    <col min="7187" max="7424" width="8.85546875" style="268"/>
    <col min="7425" max="7425" width="0.7109375" style="268" customWidth="1"/>
    <col min="7426" max="7426" width="2.85546875" style="268" customWidth="1"/>
    <col min="7427" max="7427" width="5.7109375" style="268" customWidth="1"/>
    <col min="7428" max="7428" width="8.85546875" style="268"/>
    <col min="7429" max="7429" width="11.28515625" style="268" customWidth="1"/>
    <col min="7430" max="7430" width="13.28515625" style="268" customWidth="1"/>
    <col min="7431" max="7431" width="5.7109375" style="268" customWidth="1"/>
    <col min="7432" max="7432" width="20.7109375" style="268" customWidth="1"/>
    <col min="7433" max="7433" width="18.85546875" style="268" customWidth="1"/>
    <col min="7434" max="7434" width="21.7109375" style="268" customWidth="1"/>
    <col min="7435" max="7435" width="20" style="268" bestFit="1" customWidth="1"/>
    <col min="7436" max="7436" width="9" style="268" customWidth="1"/>
    <col min="7437" max="7437" width="7.28515625" style="268" customWidth="1"/>
    <col min="7438" max="7438" width="4.28515625" style="268" customWidth="1"/>
    <col min="7439" max="7439" width="2" style="268" customWidth="1"/>
    <col min="7440" max="7440" width="12.7109375" style="268" customWidth="1"/>
    <col min="7441" max="7441" width="4" style="268" customWidth="1"/>
    <col min="7442" max="7442" width="0.85546875" style="268" customWidth="1"/>
    <col min="7443" max="7680" width="8.85546875" style="268"/>
    <col min="7681" max="7681" width="0.7109375" style="268" customWidth="1"/>
    <col min="7682" max="7682" width="2.85546875" style="268" customWidth="1"/>
    <col min="7683" max="7683" width="5.7109375" style="268" customWidth="1"/>
    <col min="7684" max="7684" width="8.85546875" style="268"/>
    <col min="7685" max="7685" width="11.28515625" style="268" customWidth="1"/>
    <col min="7686" max="7686" width="13.28515625" style="268" customWidth="1"/>
    <col min="7687" max="7687" width="5.7109375" style="268" customWidth="1"/>
    <col min="7688" max="7688" width="20.7109375" style="268" customWidth="1"/>
    <col min="7689" max="7689" width="18.85546875" style="268" customWidth="1"/>
    <col min="7690" max="7690" width="21.7109375" style="268" customWidth="1"/>
    <col min="7691" max="7691" width="20" style="268" bestFit="1" customWidth="1"/>
    <col min="7692" max="7692" width="9" style="268" customWidth="1"/>
    <col min="7693" max="7693" width="7.28515625" style="268" customWidth="1"/>
    <col min="7694" max="7694" width="4.28515625" style="268" customWidth="1"/>
    <col min="7695" max="7695" width="2" style="268" customWidth="1"/>
    <col min="7696" max="7696" width="12.7109375" style="268" customWidth="1"/>
    <col min="7697" max="7697" width="4" style="268" customWidth="1"/>
    <col min="7698" max="7698" width="0.85546875" style="268" customWidth="1"/>
    <col min="7699" max="7936" width="8.85546875" style="268"/>
    <col min="7937" max="7937" width="0.7109375" style="268" customWidth="1"/>
    <col min="7938" max="7938" width="2.85546875" style="268" customWidth="1"/>
    <col min="7939" max="7939" width="5.7109375" style="268" customWidth="1"/>
    <col min="7940" max="7940" width="8.85546875" style="268"/>
    <col min="7941" max="7941" width="11.28515625" style="268" customWidth="1"/>
    <col min="7942" max="7942" width="13.28515625" style="268" customWidth="1"/>
    <col min="7943" max="7943" width="5.7109375" style="268" customWidth="1"/>
    <col min="7944" max="7944" width="20.7109375" style="268" customWidth="1"/>
    <col min="7945" max="7945" width="18.85546875" style="268" customWidth="1"/>
    <col min="7946" max="7946" width="21.7109375" style="268" customWidth="1"/>
    <col min="7947" max="7947" width="20" style="268" bestFit="1" customWidth="1"/>
    <col min="7948" max="7948" width="9" style="268" customWidth="1"/>
    <col min="7949" max="7949" width="7.28515625" style="268" customWidth="1"/>
    <col min="7950" max="7950" width="4.28515625" style="268" customWidth="1"/>
    <col min="7951" max="7951" width="2" style="268" customWidth="1"/>
    <col min="7952" max="7952" width="12.7109375" style="268" customWidth="1"/>
    <col min="7953" max="7953" width="4" style="268" customWidth="1"/>
    <col min="7954" max="7954" width="0.85546875" style="268" customWidth="1"/>
    <col min="7955" max="8192" width="8.85546875" style="268"/>
    <col min="8193" max="8193" width="0.7109375" style="268" customWidth="1"/>
    <col min="8194" max="8194" width="2.85546875" style="268" customWidth="1"/>
    <col min="8195" max="8195" width="5.7109375" style="268" customWidth="1"/>
    <col min="8196" max="8196" width="8.85546875" style="268"/>
    <col min="8197" max="8197" width="11.28515625" style="268" customWidth="1"/>
    <col min="8198" max="8198" width="13.28515625" style="268" customWidth="1"/>
    <col min="8199" max="8199" width="5.7109375" style="268" customWidth="1"/>
    <col min="8200" max="8200" width="20.7109375" style="268" customWidth="1"/>
    <col min="8201" max="8201" width="18.85546875" style="268" customWidth="1"/>
    <col min="8202" max="8202" width="21.7109375" style="268" customWidth="1"/>
    <col min="8203" max="8203" width="20" style="268" bestFit="1" customWidth="1"/>
    <col min="8204" max="8204" width="9" style="268" customWidth="1"/>
    <col min="8205" max="8205" width="7.28515625" style="268" customWidth="1"/>
    <col min="8206" max="8206" width="4.28515625" style="268" customWidth="1"/>
    <col min="8207" max="8207" width="2" style="268" customWidth="1"/>
    <col min="8208" max="8208" width="12.7109375" style="268" customWidth="1"/>
    <col min="8209" max="8209" width="4" style="268" customWidth="1"/>
    <col min="8210" max="8210" width="0.85546875" style="268" customWidth="1"/>
    <col min="8211" max="8448" width="8.85546875" style="268"/>
    <col min="8449" max="8449" width="0.7109375" style="268" customWidth="1"/>
    <col min="8450" max="8450" width="2.85546875" style="268" customWidth="1"/>
    <col min="8451" max="8451" width="5.7109375" style="268" customWidth="1"/>
    <col min="8452" max="8452" width="8.85546875" style="268"/>
    <col min="8453" max="8453" width="11.28515625" style="268" customWidth="1"/>
    <col min="8454" max="8454" width="13.28515625" style="268" customWidth="1"/>
    <col min="8455" max="8455" width="5.7109375" style="268" customWidth="1"/>
    <col min="8456" max="8456" width="20.7109375" style="268" customWidth="1"/>
    <col min="8457" max="8457" width="18.85546875" style="268" customWidth="1"/>
    <col min="8458" max="8458" width="21.7109375" style="268" customWidth="1"/>
    <col min="8459" max="8459" width="20" style="268" bestFit="1" customWidth="1"/>
    <col min="8460" max="8460" width="9" style="268" customWidth="1"/>
    <col min="8461" max="8461" width="7.28515625" style="268" customWidth="1"/>
    <col min="8462" max="8462" width="4.28515625" style="268" customWidth="1"/>
    <col min="8463" max="8463" width="2" style="268" customWidth="1"/>
    <col min="8464" max="8464" width="12.7109375" style="268" customWidth="1"/>
    <col min="8465" max="8465" width="4" style="268" customWidth="1"/>
    <col min="8466" max="8466" width="0.85546875" style="268" customWidth="1"/>
    <col min="8467" max="8704" width="8.85546875" style="268"/>
    <col min="8705" max="8705" width="0.7109375" style="268" customWidth="1"/>
    <col min="8706" max="8706" width="2.85546875" style="268" customWidth="1"/>
    <col min="8707" max="8707" width="5.7109375" style="268" customWidth="1"/>
    <col min="8708" max="8708" width="8.85546875" style="268"/>
    <col min="8709" max="8709" width="11.28515625" style="268" customWidth="1"/>
    <col min="8710" max="8710" width="13.28515625" style="268" customWidth="1"/>
    <col min="8711" max="8711" width="5.7109375" style="268" customWidth="1"/>
    <col min="8712" max="8712" width="20.7109375" style="268" customWidth="1"/>
    <col min="8713" max="8713" width="18.85546875" style="268" customWidth="1"/>
    <col min="8714" max="8714" width="21.7109375" style="268" customWidth="1"/>
    <col min="8715" max="8715" width="20" style="268" bestFit="1" customWidth="1"/>
    <col min="8716" max="8716" width="9" style="268" customWidth="1"/>
    <col min="8717" max="8717" width="7.28515625" style="268" customWidth="1"/>
    <col min="8718" max="8718" width="4.28515625" style="268" customWidth="1"/>
    <col min="8719" max="8719" width="2" style="268" customWidth="1"/>
    <col min="8720" max="8720" width="12.7109375" style="268" customWidth="1"/>
    <col min="8721" max="8721" width="4" style="268" customWidth="1"/>
    <col min="8722" max="8722" width="0.85546875" style="268" customWidth="1"/>
    <col min="8723" max="8960" width="8.85546875" style="268"/>
    <col min="8961" max="8961" width="0.7109375" style="268" customWidth="1"/>
    <col min="8962" max="8962" width="2.85546875" style="268" customWidth="1"/>
    <col min="8963" max="8963" width="5.7109375" style="268" customWidth="1"/>
    <col min="8964" max="8964" width="8.85546875" style="268"/>
    <col min="8965" max="8965" width="11.28515625" style="268" customWidth="1"/>
    <col min="8966" max="8966" width="13.28515625" style="268" customWidth="1"/>
    <col min="8967" max="8967" width="5.7109375" style="268" customWidth="1"/>
    <col min="8968" max="8968" width="20.7109375" style="268" customWidth="1"/>
    <col min="8969" max="8969" width="18.85546875" style="268" customWidth="1"/>
    <col min="8970" max="8970" width="21.7109375" style="268" customWidth="1"/>
    <col min="8971" max="8971" width="20" style="268" bestFit="1" customWidth="1"/>
    <col min="8972" max="8972" width="9" style="268" customWidth="1"/>
    <col min="8973" max="8973" width="7.28515625" style="268" customWidth="1"/>
    <col min="8974" max="8974" width="4.28515625" style="268" customWidth="1"/>
    <col min="8975" max="8975" width="2" style="268" customWidth="1"/>
    <col min="8976" max="8976" width="12.7109375" style="268" customWidth="1"/>
    <col min="8977" max="8977" width="4" style="268" customWidth="1"/>
    <col min="8978" max="8978" width="0.85546875" style="268" customWidth="1"/>
    <col min="8979" max="9216" width="8.85546875" style="268"/>
    <col min="9217" max="9217" width="0.7109375" style="268" customWidth="1"/>
    <col min="9218" max="9218" width="2.85546875" style="268" customWidth="1"/>
    <col min="9219" max="9219" width="5.7109375" style="268" customWidth="1"/>
    <col min="9220" max="9220" width="8.85546875" style="268"/>
    <col min="9221" max="9221" width="11.28515625" style="268" customWidth="1"/>
    <col min="9222" max="9222" width="13.28515625" style="268" customWidth="1"/>
    <col min="9223" max="9223" width="5.7109375" style="268" customWidth="1"/>
    <col min="9224" max="9224" width="20.7109375" style="268" customWidth="1"/>
    <col min="9225" max="9225" width="18.85546875" style="268" customWidth="1"/>
    <col min="9226" max="9226" width="21.7109375" style="268" customWidth="1"/>
    <col min="9227" max="9227" width="20" style="268" bestFit="1" customWidth="1"/>
    <col min="9228" max="9228" width="9" style="268" customWidth="1"/>
    <col min="9229" max="9229" width="7.28515625" style="268" customWidth="1"/>
    <col min="9230" max="9230" width="4.28515625" style="268" customWidth="1"/>
    <col min="9231" max="9231" width="2" style="268" customWidth="1"/>
    <col min="9232" max="9232" width="12.7109375" style="268" customWidth="1"/>
    <col min="9233" max="9233" width="4" style="268" customWidth="1"/>
    <col min="9234" max="9234" width="0.85546875" style="268" customWidth="1"/>
    <col min="9235" max="9472" width="8.85546875" style="268"/>
    <col min="9473" max="9473" width="0.7109375" style="268" customWidth="1"/>
    <col min="9474" max="9474" width="2.85546875" style="268" customWidth="1"/>
    <col min="9475" max="9475" width="5.7109375" style="268" customWidth="1"/>
    <col min="9476" max="9476" width="8.85546875" style="268"/>
    <col min="9477" max="9477" width="11.28515625" style="268" customWidth="1"/>
    <col min="9478" max="9478" width="13.28515625" style="268" customWidth="1"/>
    <col min="9479" max="9479" width="5.7109375" style="268" customWidth="1"/>
    <col min="9480" max="9480" width="20.7109375" style="268" customWidth="1"/>
    <col min="9481" max="9481" width="18.85546875" style="268" customWidth="1"/>
    <col min="9482" max="9482" width="21.7109375" style="268" customWidth="1"/>
    <col min="9483" max="9483" width="20" style="268" bestFit="1" customWidth="1"/>
    <col min="9484" max="9484" width="9" style="268" customWidth="1"/>
    <col min="9485" max="9485" width="7.28515625" style="268" customWidth="1"/>
    <col min="9486" max="9486" width="4.28515625" style="268" customWidth="1"/>
    <col min="9487" max="9487" width="2" style="268" customWidth="1"/>
    <col min="9488" max="9488" width="12.7109375" style="268" customWidth="1"/>
    <col min="9489" max="9489" width="4" style="268" customWidth="1"/>
    <col min="9490" max="9490" width="0.85546875" style="268" customWidth="1"/>
    <col min="9491" max="9728" width="8.85546875" style="268"/>
    <col min="9729" max="9729" width="0.7109375" style="268" customWidth="1"/>
    <col min="9730" max="9730" width="2.85546875" style="268" customWidth="1"/>
    <col min="9731" max="9731" width="5.7109375" style="268" customWidth="1"/>
    <col min="9732" max="9732" width="8.85546875" style="268"/>
    <col min="9733" max="9733" width="11.28515625" style="268" customWidth="1"/>
    <col min="9734" max="9734" width="13.28515625" style="268" customWidth="1"/>
    <col min="9735" max="9735" width="5.7109375" style="268" customWidth="1"/>
    <col min="9736" max="9736" width="20.7109375" style="268" customWidth="1"/>
    <col min="9737" max="9737" width="18.85546875" style="268" customWidth="1"/>
    <col min="9738" max="9738" width="21.7109375" style="268" customWidth="1"/>
    <col min="9739" max="9739" width="20" style="268" bestFit="1" customWidth="1"/>
    <col min="9740" max="9740" width="9" style="268" customWidth="1"/>
    <col min="9741" max="9741" width="7.28515625" style="268" customWidth="1"/>
    <col min="9742" max="9742" width="4.28515625" style="268" customWidth="1"/>
    <col min="9743" max="9743" width="2" style="268" customWidth="1"/>
    <col min="9744" max="9744" width="12.7109375" style="268" customWidth="1"/>
    <col min="9745" max="9745" width="4" style="268" customWidth="1"/>
    <col min="9746" max="9746" width="0.85546875" style="268" customWidth="1"/>
    <col min="9747" max="9984" width="8.85546875" style="268"/>
    <col min="9985" max="9985" width="0.7109375" style="268" customWidth="1"/>
    <col min="9986" max="9986" width="2.85546875" style="268" customWidth="1"/>
    <col min="9987" max="9987" width="5.7109375" style="268" customWidth="1"/>
    <col min="9988" max="9988" width="8.85546875" style="268"/>
    <col min="9989" max="9989" width="11.28515625" style="268" customWidth="1"/>
    <col min="9990" max="9990" width="13.28515625" style="268" customWidth="1"/>
    <col min="9991" max="9991" width="5.7109375" style="268" customWidth="1"/>
    <col min="9992" max="9992" width="20.7109375" style="268" customWidth="1"/>
    <col min="9993" max="9993" width="18.85546875" style="268" customWidth="1"/>
    <col min="9994" max="9994" width="21.7109375" style="268" customWidth="1"/>
    <col min="9995" max="9995" width="20" style="268" bestFit="1" customWidth="1"/>
    <col min="9996" max="9996" width="9" style="268" customWidth="1"/>
    <col min="9997" max="9997" width="7.28515625" style="268" customWidth="1"/>
    <col min="9998" max="9998" width="4.28515625" style="268" customWidth="1"/>
    <col min="9999" max="9999" width="2" style="268" customWidth="1"/>
    <col min="10000" max="10000" width="12.7109375" style="268" customWidth="1"/>
    <col min="10001" max="10001" width="4" style="268" customWidth="1"/>
    <col min="10002" max="10002" width="0.85546875" style="268" customWidth="1"/>
    <col min="10003" max="10240" width="8.85546875" style="268"/>
    <col min="10241" max="10241" width="0.7109375" style="268" customWidth="1"/>
    <col min="10242" max="10242" width="2.85546875" style="268" customWidth="1"/>
    <col min="10243" max="10243" width="5.7109375" style="268" customWidth="1"/>
    <col min="10244" max="10244" width="8.85546875" style="268"/>
    <col min="10245" max="10245" width="11.28515625" style="268" customWidth="1"/>
    <col min="10246" max="10246" width="13.28515625" style="268" customWidth="1"/>
    <col min="10247" max="10247" width="5.7109375" style="268" customWidth="1"/>
    <col min="10248" max="10248" width="20.7109375" style="268" customWidth="1"/>
    <col min="10249" max="10249" width="18.85546875" style="268" customWidth="1"/>
    <col min="10250" max="10250" width="21.7109375" style="268" customWidth="1"/>
    <col min="10251" max="10251" width="20" style="268" bestFit="1" customWidth="1"/>
    <col min="10252" max="10252" width="9" style="268" customWidth="1"/>
    <col min="10253" max="10253" width="7.28515625" style="268" customWidth="1"/>
    <col min="10254" max="10254" width="4.28515625" style="268" customWidth="1"/>
    <col min="10255" max="10255" width="2" style="268" customWidth="1"/>
    <col min="10256" max="10256" width="12.7109375" style="268" customWidth="1"/>
    <col min="10257" max="10257" width="4" style="268" customWidth="1"/>
    <col min="10258" max="10258" width="0.85546875" style="268" customWidth="1"/>
    <col min="10259" max="10496" width="8.85546875" style="268"/>
    <col min="10497" max="10497" width="0.7109375" style="268" customWidth="1"/>
    <col min="10498" max="10498" width="2.85546875" style="268" customWidth="1"/>
    <col min="10499" max="10499" width="5.7109375" style="268" customWidth="1"/>
    <col min="10500" max="10500" width="8.85546875" style="268"/>
    <col min="10501" max="10501" width="11.28515625" style="268" customWidth="1"/>
    <col min="10502" max="10502" width="13.28515625" style="268" customWidth="1"/>
    <col min="10503" max="10503" width="5.7109375" style="268" customWidth="1"/>
    <col min="10504" max="10504" width="20.7109375" style="268" customWidth="1"/>
    <col min="10505" max="10505" width="18.85546875" style="268" customWidth="1"/>
    <col min="10506" max="10506" width="21.7109375" style="268" customWidth="1"/>
    <col min="10507" max="10507" width="20" style="268" bestFit="1" customWidth="1"/>
    <col min="10508" max="10508" width="9" style="268" customWidth="1"/>
    <col min="10509" max="10509" width="7.28515625" style="268" customWidth="1"/>
    <col min="10510" max="10510" width="4.28515625" style="268" customWidth="1"/>
    <col min="10511" max="10511" width="2" style="268" customWidth="1"/>
    <col min="10512" max="10512" width="12.7109375" style="268" customWidth="1"/>
    <col min="10513" max="10513" width="4" style="268" customWidth="1"/>
    <col min="10514" max="10514" width="0.85546875" style="268" customWidth="1"/>
    <col min="10515" max="10752" width="8.85546875" style="268"/>
    <col min="10753" max="10753" width="0.7109375" style="268" customWidth="1"/>
    <col min="10754" max="10754" width="2.85546875" style="268" customWidth="1"/>
    <col min="10755" max="10755" width="5.7109375" style="268" customWidth="1"/>
    <col min="10756" max="10756" width="8.85546875" style="268"/>
    <col min="10757" max="10757" width="11.28515625" style="268" customWidth="1"/>
    <col min="10758" max="10758" width="13.28515625" style="268" customWidth="1"/>
    <col min="10759" max="10759" width="5.7109375" style="268" customWidth="1"/>
    <col min="10760" max="10760" width="20.7109375" style="268" customWidth="1"/>
    <col min="10761" max="10761" width="18.85546875" style="268" customWidth="1"/>
    <col min="10762" max="10762" width="21.7109375" style="268" customWidth="1"/>
    <col min="10763" max="10763" width="20" style="268" bestFit="1" customWidth="1"/>
    <col min="10764" max="10764" width="9" style="268" customWidth="1"/>
    <col min="10765" max="10765" width="7.28515625" style="268" customWidth="1"/>
    <col min="10766" max="10766" width="4.28515625" style="268" customWidth="1"/>
    <col min="10767" max="10767" width="2" style="268" customWidth="1"/>
    <col min="10768" max="10768" width="12.7109375" style="268" customWidth="1"/>
    <col min="10769" max="10769" width="4" style="268" customWidth="1"/>
    <col min="10770" max="10770" width="0.85546875" style="268" customWidth="1"/>
    <col min="10771" max="11008" width="8.85546875" style="268"/>
    <col min="11009" max="11009" width="0.7109375" style="268" customWidth="1"/>
    <col min="11010" max="11010" width="2.85546875" style="268" customWidth="1"/>
    <col min="11011" max="11011" width="5.7109375" style="268" customWidth="1"/>
    <col min="11012" max="11012" width="8.85546875" style="268"/>
    <col min="11013" max="11013" width="11.28515625" style="268" customWidth="1"/>
    <col min="11014" max="11014" width="13.28515625" style="268" customWidth="1"/>
    <col min="11015" max="11015" width="5.7109375" style="268" customWidth="1"/>
    <col min="11016" max="11016" width="20.7109375" style="268" customWidth="1"/>
    <col min="11017" max="11017" width="18.85546875" style="268" customWidth="1"/>
    <col min="11018" max="11018" width="21.7109375" style="268" customWidth="1"/>
    <col min="11019" max="11019" width="20" style="268" bestFit="1" customWidth="1"/>
    <col min="11020" max="11020" width="9" style="268" customWidth="1"/>
    <col min="11021" max="11021" width="7.28515625" style="268" customWidth="1"/>
    <col min="11022" max="11022" width="4.28515625" style="268" customWidth="1"/>
    <col min="11023" max="11023" width="2" style="268" customWidth="1"/>
    <col min="11024" max="11024" width="12.7109375" style="268" customWidth="1"/>
    <col min="11025" max="11025" width="4" style="268" customWidth="1"/>
    <col min="11026" max="11026" width="0.85546875" style="268" customWidth="1"/>
    <col min="11027" max="11264" width="8.85546875" style="268"/>
    <col min="11265" max="11265" width="0.7109375" style="268" customWidth="1"/>
    <col min="11266" max="11266" width="2.85546875" style="268" customWidth="1"/>
    <col min="11267" max="11267" width="5.7109375" style="268" customWidth="1"/>
    <col min="11268" max="11268" width="8.85546875" style="268"/>
    <col min="11269" max="11269" width="11.28515625" style="268" customWidth="1"/>
    <col min="11270" max="11270" width="13.28515625" style="268" customWidth="1"/>
    <col min="11271" max="11271" width="5.7109375" style="268" customWidth="1"/>
    <col min="11272" max="11272" width="20.7109375" style="268" customWidth="1"/>
    <col min="11273" max="11273" width="18.85546875" style="268" customWidth="1"/>
    <col min="11274" max="11274" width="21.7109375" style="268" customWidth="1"/>
    <col min="11275" max="11275" width="20" style="268" bestFit="1" customWidth="1"/>
    <col min="11276" max="11276" width="9" style="268" customWidth="1"/>
    <col min="11277" max="11277" width="7.28515625" style="268" customWidth="1"/>
    <col min="11278" max="11278" width="4.28515625" style="268" customWidth="1"/>
    <col min="11279" max="11279" width="2" style="268" customWidth="1"/>
    <col min="11280" max="11280" width="12.7109375" style="268" customWidth="1"/>
    <col min="11281" max="11281" width="4" style="268" customWidth="1"/>
    <col min="11282" max="11282" width="0.85546875" style="268" customWidth="1"/>
    <col min="11283" max="11520" width="8.85546875" style="268"/>
    <col min="11521" max="11521" width="0.7109375" style="268" customWidth="1"/>
    <col min="11522" max="11522" width="2.85546875" style="268" customWidth="1"/>
    <col min="11523" max="11523" width="5.7109375" style="268" customWidth="1"/>
    <col min="11524" max="11524" width="8.85546875" style="268"/>
    <col min="11525" max="11525" width="11.28515625" style="268" customWidth="1"/>
    <col min="11526" max="11526" width="13.28515625" style="268" customWidth="1"/>
    <col min="11527" max="11527" width="5.7109375" style="268" customWidth="1"/>
    <col min="11528" max="11528" width="20.7109375" style="268" customWidth="1"/>
    <col min="11529" max="11529" width="18.85546875" style="268" customWidth="1"/>
    <col min="11530" max="11530" width="21.7109375" style="268" customWidth="1"/>
    <col min="11531" max="11531" width="20" style="268" bestFit="1" customWidth="1"/>
    <col min="11532" max="11532" width="9" style="268" customWidth="1"/>
    <col min="11533" max="11533" width="7.28515625" style="268" customWidth="1"/>
    <col min="11534" max="11534" width="4.28515625" style="268" customWidth="1"/>
    <col min="11535" max="11535" width="2" style="268" customWidth="1"/>
    <col min="11536" max="11536" width="12.7109375" style="268" customWidth="1"/>
    <col min="11537" max="11537" width="4" style="268" customWidth="1"/>
    <col min="11538" max="11538" width="0.85546875" style="268" customWidth="1"/>
    <col min="11539" max="11776" width="8.85546875" style="268"/>
    <col min="11777" max="11777" width="0.7109375" style="268" customWidth="1"/>
    <col min="11778" max="11778" width="2.85546875" style="268" customWidth="1"/>
    <col min="11779" max="11779" width="5.7109375" style="268" customWidth="1"/>
    <col min="11780" max="11780" width="8.85546875" style="268"/>
    <col min="11781" max="11781" width="11.28515625" style="268" customWidth="1"/>
    <col min="11782" max="11782" width="13.28515625" style="268" customWidth="1"/>
    <col min="11783" max="11783" width="5.7109375" style="268" customWidth="1"/>
    <col min="11784" max="11784" width="20.7109375" style="268" customWidth="1"/>
    <col min="11785" max="11785" width="18.85546875" style="268" customWidth="1"/>
    <col min="11786" max="11786" width="21.7109375" style="268" customWidth="1"/>
    <col min="11787" max="11787" width="20" style="268" bestFit="1" customWidth="1"/>
    <col min="11788" max="11788" width="9" style="268" customWidth="1"/>
    <col min="11789" max="11789" width="7.28515625" style="268" customWidth="1"/>
    <col min="11790" max="11790" width="4.28515625" style="268" customWidth="1"/>
    <col min="11791" max="11791" width="2" style="268" customWidth="1"/>
    <col min="11792" max="11792" width="12.7109375" style="268" customWidth="1"/>
    <col min="11793" max="11793" width="4" style="268" customWidth="1"/>
    <col min="11794" max="11794" width="0.85546875" style="268" customWidth="1"/>
    <col min="11795" max="12032" width="8.85546875" style="268"/>
    <col min="12033" max="12033" width="0.7109375" style="268" customWidth="1"/>
    <col min="12034" max="12034" width="2.85546875" style="268" customWidth="1"/>
    <col min="12035" max="12035" width="5.7109375" style="268" customWidth="1"/>
    <col min="12036" max="12036" width="8.85546875" style="268"/>
    <col min="12037" max="12037" width="11.28515625" style="268" customWidth="1"/>
    <col min="12038" max="12038" width="13.28515625" style="268" customWidth="1"/>
    <col min="12039" max="12039" width="5.7109375" style="268" customWidth="1"/>
    <col min="12040" max="12040" width="20.7109375" style="268" customWidth="1"/>
    <col min="12041" max="12041" width="18.85546875" style="268" customWidth="1"/>
    <col min="12042" max="12042" width="21.7109375" style="268" customWidth="1"/>
    <col min="12043" max="12043" width="20" style="268" bestFit="1" customWidth="1"/>
    <col min="12044" max="12044" width="9" style="268" customWidth="1"/>
    <col min="12045" max="12045" width="7.28515625" style="268" customWidth="1"/>
    <col min="12046" max="12046" width="4.28515625" style="268" customWidth="1"/>
    <col min="12047" max="12047" width="2" style="268" customWidth="1"/>
    <col min="12048" max="12048" width="12.7109375" style="268" customWidth="1"/>
    <col min="12049" max="12049" width="4" style="268" customWidth="1"/>
    <col min="12050" max="12050" width="0.85546875" style="268" customWidth="1"/>
    <col min="12051" max="12288" width="8.85546875" style="268"/>
    <col min="12289" max="12289" width="0.7109375" style="268" customWidth="1"/>
    <col min="12290" max="12290" width="2.85546875" style="268" customWidth="1"/>
    <col min="12291" max="12291" width="5.7109375" style="268" customWidth="1"/>
    <col min="12292" max="12292" width="8.85546875" style="268"/>
    <col min="12293" max="12293" width="11.28515625" style="268" customWidth="1"/>
    <col min="12294" max="12294" width="13.28515625" style="268" customWidth="1"/>
    <col min="12295" max="12295" width="5.7109375" style="268" customWidth="1"/>
    <col min="12296" max="12296" width="20.7109375" style="268" customWidth="1"/>
    <col min="12297" max="12297" width="18.85546875" style="268" customWidth="1"/>
    <col min="12298" max="12298" width="21.7109375" style="268" customWidth="1"/>
    <col min="12299" max="12299" width="20" style="268" bestFit="1" customWidth="1"/>
    <col min="12300" max="12300" width="9" style="268" customWidth="1"/>
    <col min="12301" max="12301" width="7.28515625" style="268" customWidth="1"/>
    <col min="12302" max="12302" width="4.28515625" style="268" customWidth="1"/>
    <col min="12303" max="12303" width="2" style="268" customWidth="1"/>
    <col min="12304" max="12304" width="12.7109375" style="268" customWidth="1"/>
    <col min="12305" max="12305" width="4" style="268" customWidth="1"/>
    <col min="12306" max="12306" width="0.85546875" style="268" customWidth="1"/>
    <col min="12307" max="12544" width="8.85546875" style="268"/>
    <col min="12545" max="12545" width="0.7109375" style="268" customWidth="1"/>
    <col min="12546" max="12546" width="2.85546875" style="268" customWidth="1"/>
    <col min="12547" max="12547" width="5.7109375" style="268" customWidth="1"/>
    <col min="12548" max="12548" width="8.85546875" style="268"/>
    <col min="12549" max="12549" width="11.28515625" style="268" customWidth="1"/>
    <col min="12550" max="12550" width="13.28515625" style="268" customWidth="1"/>
    <col min="12551" max="12551" width="5.7109375" style="268" customWidth="1"/>
    <col min="12552" max="12552" width="20.7109375" style="268" customWidth="1"/>
    <col min="12553" max="12553" width="18.85546875" style="268" customWidth="1"/>
    <col min="12554" max="12554" width="21.7109375" style="268" customWidth="1"/>
    <col min="12555" max="12555" width="20" style="268" bestFit="1" customWidth="1"/>
    <col min="12556" max="12556" width="9" style="268" customWidth="1"/>
    <col min="12557" max="12557" width="7.28515625" style="268" customWidth="1"/>
    <col min="12558" max="12558" width="4.28515625" style="268" customWidth="1"/>
    <col min="12559" max="12559" width="2" style="268" customWidth="1"/>
    <col min="12560" max="12560" width="12.7109375" style="268" customWidth="1"/>
    <col min="12561" max="12561" width="4" style="268" customWidth="1"/>
    <col min="12562" max="12562" width="0.85546875" style="268" customWidth="1"/>
    <col min="12563" max="12800" width="8.85546875" style="268"/>
    <col min="12801" max="12801" width="0.7109375" style="268" customWidth="1"/>
    <col min="12802" max="12802" width="2.85546875" style="268" customWidth="1"/>
    <col min="12803" max="12803" width="5.7109375" style="268" customWidth="1"/>
    <col min="12804" max="12804" width="8.85546875" style="268"/>
    <col min="12805" max="12805" width="11.28515625" style="268" customWidth="1"/>
    <col min="12806" max="12806" width="13.28515625" style="268" customWidth="1"/>
    <col min="12807" max="12807" width="5.7109375" style="268" customWidth="1"/>
    <col min="12808" max="12808" width="20.7109375" style="268" customWidth="1"/>
    <col min="12809" max="12809" width="18.85546875" style="268" customWidth="1"/>
    <col min="12810" max="12810" width="21.7109375" style="268" customWidth="1"/>
    <col min="12811" max="12811" width="20" style="268" bestFit="1" customWidth="1"/>
    <col min="12812" max="12812" width="9" style="268" customWidth="1"/>
    <col min="12813" max="12813" width="7.28515625" style="268" customWidth="1"/>
    <col min="12814" max="12814" width="4.28515625" style="268" customWidth="1"/>
    <col min="12815" max="12815" width="2" style="268" customWidth="1"/>
    <col min="12816" max="12816" width="12.7109375" style="268" customWidth="1"/>
    <col min="12817" max="12817" width="4" style="268" customWidth="1"/>
    <col min="12818" max="12818" width="0.85546875" style="268" customWidth="1"/>
    <col min="12819" max="13056" width="8.85546875" style="268"/>
    <col min="13057" max="13057" width="0.7109375" style="268" customWidth="1"/>
    <col min="13058" max="13058" width="2.85546875" style="268" customWidth="1"/>
    <col min="13059" max="13059" width="5.7109375" style="268" customWidth="1"/>
    <col min="13060" max="13060" width="8.85546875" style="268"/>
    <col min="13061" max="13061" width="11.28515625" style="268" customWidth="1"/>
    <col min="13062" max="13062" width="13.28515625" style="268" customWidth="1"/>
    <col min="13063" max="13063" width="5.7109375" style="268" customWidth="1"/>
    <col min="13064" max="13064" width="20.7109375" style="268" customWidth="1"/>
    <col min="13065" max="13065" width="18.85546875" style="268" customWidth="1"/>
    <col min="13066" max="13066" width="21.7109375" style="268" customWidth="1"/>
    <col min="13067" max="13067" width="20" style="268" bestFit="1" customWidth="1"/>
    <col min="13068" max="13068" width="9" style="268" customWidth="1"/>
    <col min="13069" max="13069" width="7.28515625" style="268" customWidth="1"/>
    <col min="13070" max="13070" width="4.28515625" style="268" customWidth="1"/>
    <col min="13071" max="13071" width="2" style="268" customWidth="1"/>
    <col min="13072" max="13072" width="12.7109375" style="268" customWidth="1"/>
    <col min="13073" max="13073" width="4" style="268" customWidth="1"/>
    <col min="13074" max="13074" width="0.85546875" style="268" customWidth="1"/>
    <col min="13075" max="13312" width="8.85546875" style="268"/>
    <col min="13313" max="13313" width="0.7109375" style="268" customWidth="1"/>
    <col min="13314" max="13314" width="2.85546875" style="268" customWidth="1"/>
    <col min="13315" max="13315" width="5.7109375" style="268" customWidth="1"/>
    <col min="13316" max="13316" width="8.85546875" style="268"/>
    <col min="13317" max="13317" width="11.28515625" style="268" customWidth="1"/>
    <col min="13318" max="13318" width="13.28515625" style="268" customWidth="1"/>
    <col min="13319" max="13319" width="5.7109375" style="268" customWidth="1"/>
    <col min="13320" max="13320" width="20.7109375" style="268" customWidth="1"/>
    <col min="13321" max="13321" width="18.85546875" style="268" customWidth="1"/>
    <col min="13322" max="13322" width="21.7109375" style="268" customWidth="1"/>
    <col min="13323" max="13323" width="20" style="268" bestFit="1" customWidth="1"/>
    <col min="13324" max="13324" width="9" style="268" customWidth="1"/>
    <col min="13325" max="13325" width="7.28515625" style="268" customWidth="1"/>
    <col min="13326" max="13326" width="4.28515625" style="268" customWidth="1"/>
    <col min="13327" max="13327" width="2" style="268" customWidth="1"/>
    <col min="13328" max="13328" width="12.7109375" style="268" customWidth="1"/>
    <col min="13329" max="13329" width="4" style="268" customWidth="1"/>
    <col min="13330" max="13330" width="0.85546875" style="268" customWidth="1"/>
    <col min="13331" max="13568" width="8.85546875" style="268"/>
    <col min="13569" max="13569" width="0.7109375" style="268" customWidth="1"/>
    <col min="13570" max="13570" width="2.85546875" style="268" customWidth="1"/>
    <col min="13571" max="13571" width="5.7109375" style="268" customWidth="1"/>
    <col min="13572" max="13572" width="8.85546875" style="268"/>
    <col min="13573" max="13573" width="11.28515625" style="268" customWidth="1"/>
    <col min="13574" max="13574" width="13.28515625" style="268" customWidth="1"/>
    <col min="13575" max="13575" width="5.7109375" style="268" customWidth="1"/>
    <col min="13576" max="13576" width="20.7109375" style="268" customWidth="1"/>
    <col min="13577" max="13577" width="18.85546875" style="268" customWidth="1"/>
    <col min="13578" max="13578" width="21.7109375" style="268" customWidth="1"/>
    <col min="13579" max="13579" width="20" style="268" bestFit="1" customWidth="1"/>
    <col min="13580" max="13580" width="9" style="268" customWidth="1"/>
    <col min="13581" max="13581" width="7.28515625" style="268" customWidth="1"/>
    <col min="13582" max="13582" width="4.28515625" style="268" customWidth="1"/>
    <col min="13583" max="13583" width="2" style="268" customWidth="1"/>
    <col min="13584" max="13584" width="12.7109375" style="268" customWidth="1"/>
    <col min="13585" max="13585" width="4" style="268" customWidth="1"/>
    <col min="13586" max="13586" width="0.85546875" style="268" customWidth="1"/>
    <col min="13587" max="13824" width="8.85546875" style="268"/>
    <col min="13825" max="13825" width="0.7109375" style="268" customWidth="1"/>
    <col min="13826" max="13826" width="2.85546875" style="268" customWidth="1"/>
    <col min="13827" max="13827" width="5.7109375" style="268" customWidth="1"/>
    <col min="13828" max="13828" width="8.85546875" style="268"/>
    <col min="13829" max="13829" width="11.28515625" style="268" customWidth="1"/>
    <col min="13830" max="13830" width="13.28515625" style="268" customWidth="1"/>
    <col min="13831" max="13831" width="5.7109375" style="268" customWidth="1"/>
    <col min="13832" max="13832" width="20.7109375" style="268" customWidth="1"/>
    <col min="13833" max="13833" width="18.85546875" style="268" customWidth="1"/>
    <col min="13834" max="13834" width="21.7109375" style="268" customWidth="1"/>
    <col min="13835" max="13835" width="20" style="268" bestFit="1" customWidth="1"/>
    <col min="13836" max="13836" width="9" style="268" customWidth="1"/>
    <col min="13837" max="13837" width="7.28515625" style="268" customWidth="1"/>
    <col min="13838" max="13838" width="4.28515625" style="268" customWidth="1"/>
    <col min="13839" max="13839" width="2" style="268" customWidth="1"/>
    <col min="13840" max="13840" width="12.7109375" style="268" customWidth="1"/>
    <col min="13841" max="13841" width="4" style="268" customWidth="1"/>
    <col min="13842" max="13842" width="0.85546875" style="268" customWidth="1"/>
    <col min="13843" max="14080" width="8.85546875" style="268"/>
    <col min="14081" max="14081" width="0.7109375" style="268" customWidth="1"/>
    <col min="14082" max="14082" width="2.85546875" style="268" customWidth="1"/>
    <col min="14083" max="14083" width="5.7109375" style="268" customWidth="1"/>
    <col min="14084" max="14084" width="8.85546875" style="268"/>
    <col min="14085" max="14085" width="11.28515625" style="268" customWidth="1"/>
    <col min="14086" max="14086" width="13.28515625" style="268" customWidth="1"/>
    <col min="14087" max="14087" width="5.7109375" style="268" customWidth="1"/>
    <col min="14088" max="14088" width="20.7109375" style="268" customWidth="1"/>
    <col min="14089" max="14089" width="18.85546875" style="268" customWidth="1"/>
    <col min="14090" max="14090" width="21.7109375" style="268" customWidth="1"/>
    <col min="14091" max="14091" width="20" style="268" bestFit="1" customWidth="1"/>
    <col min="14092" max="14092" width="9" style="268" customWidth="1"/>
    <col min="14093" max="14093" width="7.28515625" style="268" customWidth="1"/>
    <col min="14094" max="14094" width="4.28515625" style="268" customWidth="1"/>
    <col min="14095" max="14095" width="2" style="268" customWidth="1"/>
    <col min="14096" max="14096" width="12.7109375" style="268" customWidth="1"/>
    <col min="14097" max="14097" width="4" style="268" customWidth="1"/>
    <col min="14098" max="14098" width="0.85546875" style="268" customWidth="1"/>
    <col min="14099" max="14336" width="8.85546875" style="268"/>
    <col min="14337" max="14337" width="0.7109375" style="268" customWidth="1"/>
    <col min="14338" max="14338" width="2.85546875" style="268" customWidth="1"/>
    <col min="14339" max="14339" width="5.7109375" style="268" customWidth="1"/>
    <col min="14340" max="14340" width="8.85546875" style="268"/>
    <col min="14341" max="14341" width="11.28515625" style="268" customWidth="1"/>
    <col min="14342" max="14342" width="13.28515625" style="268" customWidth="1"/>
    <col min="14343" max="14343" width="5.7109375" style="268" customWidth="1"/>
    <col min="14344" max="14344" width="20.7109375" style="268" customWidth="1"/>
    <col min="14345" max="14345" width="18.85546875" style="268" customWidth="1"/>
    <col min="14346" max="14346" width="21.7109375" style="268" customWidth="1"/>
    <col min="14347" max="14347" width="20" style="268" bestFit="1" customWidth="1"/>
    <col min="14348" max="14348" width="9" style="268" customWidth="1"/>
    <col min="14349" max="14349" width="7.28515625" style="268" customWidth="1"/>
    <col min="14350" max="14350" width="4.28515625" style="268" customWidth="1"/>
    <col min="14351" max="14351" width="2" style="268" customWidth="1"/>
    <col min="14352" max="14352" width="12.7109375" style="268" customWidth="1"/>
    <col min="14353" max="14353" width="4" style="268" customWidth="1"/>
    <col min="14354" max="14354" width="0.85546875" style="268" customWidth="1"/>
    <col min="14355" max="14592" width="8.85546875" style="268"/>
    <col min="14593" max="14593" width="0.7109375" style="268" customWidth="1"/>
    <col min="14594" max="14594" width="2.85546875" style="268" customWidth="1"/>
    <col min="14595" max="14595" width="5.7109375" style="268" customWidth="1"/>
    <col min="14596" max="14596" width="8.85546875" style="268"/>
    <col min="14597" max="14597" width="11.28515625" style="268" customWidth="1"/>
    <col min="14598" max="14598" width="13.28515625" style="268" customWidth="1"/>
    <col min="14599" max="14599" width="5.7109375" style="268" customWidth="1"/>
    <col min="14600" max="14600" width="20.7109375" style="268" customWidth="1"/>
    <col min="14601" max="14601" width="18.85546875" style="268" customWidth="1"/>
    <col min="14602" max="14602" width="21.7109375" style="268" customWidth="1"/>
    <col min="14603" max="14603" width="20" style="268" bestFit="1" customWidth="1"/>
    <col min="14604" max="14604" width="9" style="268" customWidth="1"/>
    <col min="14605" max="14605" width="7.28515625" style="268" customWidth="1"/>
    <col min="14606" max="14606" width="4.28515625" style="268" customWidth="1"/>
    <col min="14607" max="14607" width="2" style="268" customWidth="1"/>
    <col min="14608" max="14608" width="12.7109375" style="268" customWidth="1"/>
    <col min="14609" max="14609" width="4" style="268" customWidth="1"/>
    <col min="14610" max="14610" width="0.85546875" style="268" customWidth="1"/>
    <col min="14611" max="14848" width="8.85546875" style="268"/>
    <col min="14849" max="14849" width="0.7109375" style="268" customWidth="1"/>
    <col min="14850" max="14850" width="2.85546875" style="268" customWidth="1"/>
    <col min="14851" max="14851" width="5.7109375" style="268" customWidth="1"/>
    <col min="14852" max="14852" width="8.85546875" style="268"/>
    <col min="14853" max="14853" width="11.28515625" style="268" customWidth="1"/>
    <col min="14854" max="14854" width="13.28515625" style="268" customWidth="1"/>
    <col min="14855" max="14855" width="5.7109375" style="268" customWidth="1"/>
    <col min="14856" max="14856" width="20.7109375" style="268" customWidth="1"/>
    <col min="14857" max="14857" width="18.85546875" style="268" customWidth="1"/>
    <col min="14858" max="14858" width="21.7109375" style="268" customWidth="1"/>
    <col min="14859" max="14859" width="20" style="268" bestFit="1" customWidth="1"/>
    <col min="14860" max="14860" width="9" style="268" customWidth="1"/>
    <col min="14861" max="14861" width="7.28515625" style="268" customWidth="1"/>
    <col min="14862" max="14862" width="4.28515625" style="268" customWidth="1"/>
    <col min="14863" max="14863" width="2" style="268" customWidth="1"/>
    <col min="14864" max="14864" width="12.7109375" style="268" customWidth="1"/>
    <col min="14865" max="14865" width="4" style="268" customWidth="1"/>
    <col min="14866" max="14866" width="0.85546875" style="268" customWidth="1"/>
    <col min="14867" max="15104" width="8.85546875" style="268"/>
    <col min="15105" max="15105" width="0.7109375" style="268" customWidth="1"/>
    <col min="15106" max="15106" width="2.85546875" style="268" customWidth="1"/>
    <col min="15107" max="15107" width="5.7109375" style="268" customWidth="1"/>
    <col min="15108" max="15108" width="8.85546875" style="268"/>
    <col min="15109" max="15109" width="11.28515625" style="268" customWidth="1"/>
    <col min="15110" max="15110" width="13.28515625" style="268" customWidth="1"/>
    <col min="15111" max="15111" width="5.7109375" style="268" customWidth="1"/>
    <col min="15112" max="15112" width="20.7109375" style="268" customWidth="1"/>
    <col min="15113" max="15113" width="18.85546875" style="268" customWidth="1"/>
    <col min="15114" max="15114" width="21.7109375" style="268" customWidth="1"/>
    <col min="15115" max="15115" width="20" style="268" bestFit="1" customWidth="1"/>
    <col min="15116" max="15116" width="9" style="268" customWidth="1"/>
    <col min="15117" max="15117" width="7.28515625" style="268" customWidth="1"/>
    <col min="15118" max="15118" width="4.28515625" style="268" customWidth="1"/>
    <col min="15119" max="15119" width="2" style="268" customWidth="1"/>
    <col min="15120" max="15120" width="12.7109375" style="268" customWidth="1"/>
    <col min="15121" max="15121" width="4" style="268" customWidth="1"/>
    <col min="15122" max="15122" width="0.85546875" style="268" customWidth="1"/>
    <col min="15123" max="15360" width="8.85546875" style="268"/>
    <col min="15361" max="15361" width="0.7109375" style="268" customWidth="1"/>
    <col min="15362" max="15362" width="2.85546875" style="268" customWidth="1"/>
    <col min="15363" max="15363" width="5.7109375" style="268" customWidth="1"/>
    <col min="15364" max="15364" width="8.85546875" style="268"/>
    <col min="15365" max="15365" width="11.28515625" style="268" customWidth="1"/>
    <col min="15366" max="15366" width="13.28515625" style="268" customWidth="1"/>
    <col min="15367" max="15367" width="5.7109375" style="268" customWidth="1"/>
    <col min="15368" max="15368" width="20.7109375" style="268" customWidth="1"/>
    <col min="15369" max="15369" width="18.85546875" style="268" customWidth="1"/>
    <col min="15370" max="15370" width="21.7109375" style="268" customWidth="1"/>
    <col min="15371" max="15371" width="20" style="268" bestFit="1" customWidth="1"/>
    <col min="15372" max="15372" width="9" style="268" customWidth="1"/>
    <col min="15373" max="15373" width="7.28515625" style="268" customWidth="1"/>
    <col min="15374" max="15374" width="4.28515625" style="268" customWidth="1"/>
    <col min="15375" max="15375" width="2" style="268" customWidth="1"/>
    <col min="15376" max="15376" width="12.7109375" style="268" customWidth="1"/>
    <col min="15377" max="15377" width="4" style="268" customWidth="1"/>
    <col min="15378" max="15378" width="0.85546875" style="268" customWidth="1"/>
    <col min="15379" max="15616" width="8.85546875" style="268"/>
    <col min="15617" max="15617" width="0.7109375" style="268" customWidth="1"/>
    <col min="15618" max="15618" width="2.85546875" style="268" customWidth="1"/>
    <col min="15619" max="15619" width="5.7109375" style="268" customWidth="1"/>
    <col min="15620" max="15620" width="8.85546875" style="268"/>
    <col min="15621" max="15621" width="11.28515625" style="268" customWidth="1"/>
    <col min="15622" max="15622" width="13.28515625" style="268" customWidth="1"/>
    <col min="15623" max="15623" width="5.7109375" style="268" customWidth="1"/>
    <col min="15624" max="15624" width="20.7109375" style="268" customWidth="1"/>
    <col min="15625" max="15625" width="18.85546875" style="268" customWidth="1"/>
    <col min="15626" max="15626" width="21.7109375" style="268" customWidth="1"/>
    <col min="15627" max="15627" width="20" style="268" bestFit="1" customWidth="1"/>
    <col min="15628" max="15628" width="9" style="268" customWidth="1"/>
    <col min="15629" max="15629" width="7.28515625" style="268" customWidth="1"/>
    <col min="15630" max="15630" width="4.28515625" style="268" customWidth="1"/>
    <col min="15631" max="15631" width="2" style="268" customWidth="1"/>
    <col min="15632" max="15632" width="12.7109375" style="268" customWidth="1"/>
    <col min="15633" max="15633" width="4" style="268" customWidth="1"/>
    <col min="15634" max="15634" width="0.85546875" style="268" customWidth="1"/>
    <col min="15635" max="15872" width="8.85546875" style="268"/>
    <col min="15873" max="15873" width="0.7109375" style="268" customWidth="1"/>
    <col min="15874" max="15874" width="2.85546875" style="268" customWidth="1"/>
    <col min="15875" max="15875" width="5.7109375" style="268" customWidth="1"/>
    <col min="15876" max="15876" width="8.85546875" style="268"/>
    <col min="15877" max="15877" width="11.28515625" style="268" customWidth="1"/>
    <col min="15878" max="15878" width="13.28515625" style="268" customWidth="1"/>
    <col min="15879" max="15879" width="5.7109375" style="268" customWidth="1"/>
    <col min="15880" max="15880" width="20.7109375" style="268" customWidth="1"/>
    <col min="15881" max="15881" width="18.85546875" style="268" customWidth="1"/>
    <col min="15882" max="15882" width="21.7109375" style="268" customWidth="1"/>
    <col min="15883" max="15883" width="20" style="268" bestFit="1" customWidth="1"/>
    <col min="15884" max="15884" width="9" style="268" customWidth="1"/>
    <col min="15885" max="15885" width="7.28515625" style="268" customWidth="1"/>
    <col min="15886" max="15886" width="4.28515625" style="268" customWidth="1"/>
    <col min="15887" max="15887" width="2" style="268" customWidth="1"/>
    <col min="15888" max="15888" width="12.7109375" style="268" customWidth="1"/>
    <col min="15889" max="15889" width="4" style="268" customWidth="1"/>
    <col min="15890" max="15890" width="0.85546875" style="268" customWidth="1"/>
    <col min="15891" max="16128" width="8.85546875" style="268"/>
    <col min="16129" max="16129" width="0.7109375" style="268" customWidth="1"/>
    <col min="16130" max="16130" width="2.85546875" style="268" customWidth="1"/>
    <col min="16131" max="16131" width="5.7109375" style="268" customWidth="1"/>
    <col min="16132" max="16132" width="8.85546875" style="268"/>
    <col min="16133" max="16133" width="11.28515625" style="268" customWidth="1"/>
    <col min="16134" max="16134" width="13.28515625" style="268" customWidth="1"/>
    <col min="16135" max="16135" width="5.7109375" style="268" customWidth="1"/>
    <col min="16136" max="16136" width="20.7109375" style="268" customWidth="1"/>
    <col min="16137" max="16137" width="18.85546875" style="268" customWidth="1"/>
    <col min="16138" max="16138" width="21.7109375" style="268" customWidth="1"/>
    <col min="16139" max="16139" width="20" style="268" bestFit="1" customWidth="1"/>
    <col min="16140" max="16140" width="9" style="268" customWidth="1"/>
    <col min="16141" max="16141" width="7.28515625" style="268" customWidth="1"/>
    <col min="16142" max="16142" width="4.28515625" style="268" customWidth="1"/>
    <col min="16143" max="16143" width="2" style="268" customWidth="1"/>
    <col min="16144" max="16144" width="12.7109375" style="268" customWidth="1"/>
    <col min="16145" max="16145" width="4" style="268" customWidth="1"/>
    <col min="16146" max="16146" width="0.85546875" style="268" customWidth="1"/>
    <col min="16147" max="16384" width="8.85546875" style="268"/>
  </cols>
  <sheetData>
    <row r="1" spans="2:17" ht="2.4500000000000002" customHeight="1" x14ac:dyDescent="0.2"/>
    <row r="2" spans="2:17" ht="15" customHeight="1" x14ac:dyDescent="0.2">
      <c r="B2" s="269"/>
      <c r="C2" s="270"/>
      <c r="D2" s="352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1"/>
    </row>
    <row r="3" spans="2:17" ht="14.45" customHeight="1" x14ac:dyDescent="0.2">
      <c r="B3" s="272"/>
      <c r="C3" s="273"/>
      <c r="D3" s="274"/>
      <c r="E3" s="273"/>
      <c r="F3" s="275" t="s">
        <v>423</v>
      </c>
      <c r="G3" s="275"/>
      <c r="H3" s="275"/>
      <c r="I3" s="275"/>
      <c r="J3" s="275"/>
      <c r="K3" s="275"/>
      <c r="L3" s="275"/>
      <c r="M3" s="275"/>
      <c r="N3" s="275"/>
      <c r="O3" s="273"/>
      <c r="P3" s="273"/>
      <c r="Q3" s="276"/>
    </row>
    <row r="4" spans="2:17" ht="56.65" customHeight="1" x14ac:dyDescent="0.2">
      <c r="B4" s="272"/>
      <c r="C4" s="273"/>
      <c r="D4" s="274"/>
      <c r="E4" s="273"/>
      <c r="F4" s="275"/>
      <c r="G4" s="275"/>
      <c r="H4" s="275"/>
      <c r="I4" s="275"/>
      <c r="J4" s="275"/>
      <c r="K4" s="275"/>
      <c r="L4" s="275"/>
      <c r="M4" s="275"/>
      <c r="N4" s="275"/>
      <c r="O4" s="273"/>
      <c r="P4" s="273"/>
      <c r="Q4" s="276"/>
    </row>
    <row r="5" spans="2:17" ht="7.9" customHeight="1" x14ac:dyDescent="0.2">
      <c r="B5" s="272"/>
      <c r="C5" s="273"/>
      <c r="D5" s="274"/>
      <c r="E5" s="273"/>
      <c r="F5" s="275"/>
      <c r="G5" s="275"/>
      <c r="H5" s="275"/>
      <c r="I5" s="275"/>
      <c r="J5" s="275"/>
      <c r="K5" s="275"/>
      <c r="L5" s="275"/>
      <c r="M5" s="275"/>
      <c r="N5" s="275"/>
      <c r="O5" s="273"/>
      <c r="P5" s="273"/>
      <c r="Q5" s="276"/>
    </row>
    <row r="6" spans="2:17" ht="13.15" customHeight="1" x14ac:dyDescent="0.2">
      <c r="B6" s="272"/>
      <c r="C6" s="273"/>
      <c r="D6" s="273"/>
      <c r="E6" s="273"/>
      <c r="F6" s="275"/>
      <c r="G6" s="275"/>
      <c r="H6" s="275"/>
      <c r="I6" s="275"/>
      <c r="J6" s="275"/>
      <c r="K6" s="275"/>
      <c r="L6" s="275"/>
      <c r="M6" s="275"/>
      <c r="N6" s="275"/>
      <c r="O6" s="273"/>
      <c r="P6" s="273"/>
      <c r="Q6" s="276"/>
    </row>
    <row r="7" spans="2:17" ht="8.4499999999999993" customHeight="1" x14ac:dyDescent="0.2"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</row>
    <row r="8" spans="2:17" ht="8.4499999999999993" customHeight="1" x14ac:dyDescent="0.2"/>
    <row r="9" spans="2:17" ht="2.4500000000000002" customHeight="1" x14ac:dyDescent="0.2"/>
    <row r="10" spans="2:17" ht="16.899999999999999" customHeight="1" x14ac:dyDescent="0.2">
      <c r="B10" s="471"/>
      <c r="C10" s="472"/>
      <c r="D10" s="472"/>
      <c r="E10" s="472"/>
      <c r="F10" s="472"/>
      <c r="G10" s="472"/>
      <c r="H10" s="473" t="s">
        <v>311</v>
      </c>
      <c r="I10" s="474"/>
      <c r="J10" s="474"/>
      <c r="K10" s="474"/>
      <c r="L10" s="474"/>
      <c r="M10" s="474"/>
      <c r="N10" s="475"/>
      <c r="O10" s="476"/>
      <c r="P10" s="472"/>
      <c r="Q10" s="477"/>
    </row>
    <row r="11" spans="2:17" ht="28.5" x14ac:dyDescent="0.2">
      <c r="B11" s="478" t="s">
        <v>23</v>
      </c>
      <c r="C11" s="479"/>
      <c r="D11" s="479"/>
      <c r="E11" s="479"/>
      <c r="F11" s="479"/>
      <c r="G11" s="479"/>
      <c r="H11" s="468" t="s">
        <v>24</v>
      </c>
      <c r="I11" s="468" t="s">
        <v>392</v>
      </c>
      <c r="J11" s="468" t="s">
        <v>239</v>
      </c>
      <c r="K11" s="468" t="s">
        <v>6</v>
      </c>
      <c r="L11" s="469" t="s">
        <v>25</v>
      </c>
      <c r="M11" s="480"/>
      <c r="N11" s="470"/>
      <c r="O11" s="481" t="s">
        <v>312</v>
      </c>
      <c r="P11" s="479"/>
      <c r="Q11" s="482"/>
    </row>
    <row r="12" spans="2:17" ht="22.9" customHeight="1" x14ac:dyDescent="0.2">
      <c r="B12" s="356" t="s">
        <v>314</v>
      </c>
      <c r="C12" s="281"/>
      <c r="D12" s="281"/>
      <c r="E12" s="281"/>
      <c r="F12" s="281"/>
      <c r="G12" s="281"/>
      <c r="H12" s="282">
        <v>9721694326</v>
      </c>
      <c r="I12" s="282">
        <v>765149738.58000004</v>
      </c>
      <c r="J12" s="282">
        <v>10486844064.58</v>
      </c>
      <c r="K12" s="282">
        <v>6730648698.8299999</v>
      </c>
      <c r="L12" s="283">
        <v>6640153433.6999998</v>
      </c>
      <c r="M12" s="281"/>
      <c r="N12" s="281"/>
      <c r="O12" s="284">
        <v>3756195365.75</v>
      </c>
      <c r="P12" s="281"/>
      <c r="Q12" s="285"/>
    </row>
    <row r="13" spans="2:17" ht="25.15" customHeight="1" x14ac:dyDescent="0.2">
      <c r="B13" s="290" t="s">
        <v>424</v>
      </c>
      <c r="C13" s="291"/>
      <c r="D13" s="291"/>
      <c r="E13" s="291"/>
      <c r="F13" s="291"/>
      <c r="G13" s="291"/>
      <c r="H13" s="287">
        <v>3089197058</v>
      </c>
      <c r="I13" s="287">
        <v>349110355.19</v>
      </c>
      <c r="J13" s="287">
        <v>3438307413.1900001</v>
      </c>
      <c r="K13" s="287">
        <v>2323993405</v>
      </c>
      <c r="L13" s="288">
        <v>2300155125.4099998</v>
      </c>
      <c r="M13" s="281"/>
      <c r="N13" s="281"/>
      <c r="O13" s="289">
        <v>1114314008.1900001</v>
      </c>
      <c r="P13" s="281"/>
      <c r="Q13" s="285"/>
    </row>
    <row r="14" spans="2:17" ht="25.15" customHeight="1" x14ac:dyDescent="0.2">
      <c r="B14" s="357" t="s">
        <v>425</v>
      </c>
      <c r="C14" s="358"/>
      <c r="D14" s="358"/>
      <c r="E14" s="358"/>
      <c r="F14" s="358"/>
      <c r="G14" s="358"/>
      <c r="H14" s="287">
        <v>219870069</v>
      </c>
      <c r="I14" s="287">
        <v>420441</v>
      </c>
      <c r="J14" s="287">
        <v>220290510</v>
      </c>
      <c r="K14" s="287">
        <v>166214129</v>
      </c>
      <c r="L14" s="288">
        <v>166214129</v>
      </c>
      <c r="M14" s="281"/>
      <c r="N14" s="281"/>
      <c r="O14" s="289">
        <v>54076381</v>
      </c>
      <c r="P14" s="281"/>
      <c r="Q14" s="285"/>
    </row>
    <row r="15" spans="2:17" ht="25.15" customHeight="1" x14ac:dyDescent="0.2">
      <c r="B15" s="357" t="s">
        <v>426</v>
      </c>
      <c r="C15" s="358"/>
      <c r="D15" s="358"/>
      <c r="E15" s="358"/>
      <c r="F15" s="358"/>
      <c r="G15" s="358"/>
      <c r="H15" s="287">
        <v>942985778</v>
      </c>
      <c r="I15" s="287">
        <v>67568223.799999997</v>
      </c>
      <c r="J15" s="287">
        <v>1010554001.8</v>
      </c>
      <c r="K15" s="287">
        <v>689197262.59000003</v>
      </c>
      <c r="L15" s="288">
        <v>680165002.65999997</v>
      </c>
      <c r="M15" s="281"/>
      <c r="N15" s="281"/>
      <c r="O15" s="289">
        <v>321356739.20999998</v>
      </c>
      <c r="P15" s="281"/>
      <c r="Q15" s="285"/>
    </row>
    <row r="16" spans="2:17" ht="25.15" customHeight="1" x14ac:dyDescent="0.2">
      <c r="B16" s="357" t="s">
        <v>427</v>
      </c>
      <c r="C16" s="358"/>
      <c r="D16" s="358"/>
      <c r="E16" s="358"/>
      <c r="F16" s="358"/>
      <c r="G16" s="358"/>
      <c r="H16" s="287">
        <v>649850472</v>
      </c>
      <c r="I16" s="287">
        <v>263224394.34999999</v>
      </c>
      <c r="J16" s="287">
        <v>913074866.35000002</v>
      </c>
      <c r="K16" s="287">
        <v>680346180.24000001</v>
      </c>
      <c r="L16" s="288">
        <v>675181063.84000003</v>
      </c>
      <c r="M16" s="281"/>
      <c r="N16" s="281"/>
      <c r="O16" s="289">
        <v>232728686.11000001</v>
      </c>
      <c r="P16" s="281"/>
      <c r="Q16" s="285"/>
    </row>
    <row r="17" spans="2:17" ht="25.15" customHeight="1" x14ac:dyDescent="0.2">
      <c r="B17" s="357" t="s">
        <v>428</v>
      </c>
      <c r="C17" s="358"/>
      <c r="D17" s="358"/>
      <c r="E17" s="358"/>
      <c r="F17" s="358"/>
      <c r="G17" s="358"/>
      <c r="H17" s="287">
        <v>0</v>
      </c>
      <c r="I17" s="287">
        <v>0</v>
      </c>
      <c r="J17" s="287">
        <v>0</v>
      </c>
      <c r="K17" s="287">
        <v>0</v>
      </c>
      <c r="L17" s="288">
        <v>0</v>
      </c>
      <c r="M17" s="281"/>
      <c r="N17" s="281"/>
      <c r="O17" s="289">
        <v>0</v>
      </c>
      <c r="P17" s="281"/>
      <c r="Q17" s="285"/>
    </row>
    <row r="18" spans="2:17" ht="25.15" customHeight="1" x14ac:dyDescent="0.2">
      <c r="B18" s="357" t="s">
        <v>429</v>
      </c>
      <c r="C18" s="358"/>
      <c r="D18" s="358"/>
      <c r="E18" s="358"/>
      <c r="F18" s="358"/>
      <c r="G18" s="358"/>
      <c r="H18" s="287">
        <v>259710827</v>
      </c>
      <c r="I18" s="287">
        <v>-8092056.5300000003</v>
      </c>
      <c r="J18" s="287">
        <v>251618770.47</v>
      </c>
      <c r="K18" s="287">
        <v>138871766.99000001</v>
      </c>
      <c r="L18" s="288">
        <v>136570901.63</v>
      </c>
      <c r="M18" s="281"/>
      <c r="N18" s="281"/>
      <c r="O18" s="289">
        <v>112747003.48</v>
      </c>
      <c r="P18" s="281"/>
      <c r="Q18" s="285"/>
    </row>
    <row r="19" spans="2:17" ht="25.15" customHeight="1" x14ac:dyDescent="0.2">
      <c r="B19" s="357" t="s">
        <v>430</v>
      </c>
      <c r="C19" s="358"/>
      <c r="D19" s="358"/>
      <c r="E19" s="358"/>
      <c r="F19" s="358"/>
      <c r="G19" s="358"/>
      <c r="H19" s="287">
        <v>0</v>
      </c>
      <c r="I19" s="287">
        <v>0</v>
      </c>
      <c r="J19" s="287">
        <v>0</v>
      </c>
      <c r="K19" s="287">
        <v>0</v>
      </c>
      <c r="L19" s="288">
        <v>0</v>
      </c>
      <c r="M19" s="281"/>
      <c r="N19" s="281"/>
      <c r="O19" s="289">
        <v>0</v>
      </c>
      <c r="P19" s="281"/>
      <c r="Q19" s="285"/>
    </row>
    <row r="20" spans="2:17" ht="25.15" customHeight="1" x14ac:dyDescent="0.2">
      <c r="B20" s="357" t="s">
        <v>431</v>
      </c>
      <c r="C20" s="358"/>
      <c r="D20" s="358"/>
      <c r="E20" s="358"/>
      <c r="F20" s="358"/>
      <c r="G20" s="358"/>
      <c r="H20" s="287">
        <v>712567183</v>
      </c>
      <c r="I20" s="287">
        <v>14230374.539999999</v>
      </c>
      <c r="J20" s="287">
        <v>726797557.53999996</v>
      </c>
      <c r="K20" s="287">
        <v>441431116.13</v>
      </c>
      <c r="L20" s="288">
        <v>436945175.08999997</v>
      </c>
      <c r="M20" s="281"/>
      <c r="N20" s="281"/>
      <c r="O20" s="289">
        <v>285366441.41000003</v>
      </c>
      <c r="P20" s="281"/>
      <c r="Q20" s="285"/>
    </row>
    <row r="21" spans="2:17" ht="25.15" customHeight="1" x14ac:dyDescent="0.2">
      <c r="B21" s="357" t="s">
        <v>432</v>
      </c>
      <c r="C21" s="358"/>
      <c r="D21" s="358"/>
      <c r="E21" s="358"/>
      <c r="F21" s="358"/>
      <c r="G21" s="358"/>
      <c r="H21" s="287">
        <v>304212729</v>
      </c>
      <c r="I21" s="287">
        <v>11758978.029999999</v>
      </c>
      <c r="J21" s="287">
        <v>315971707.02999997</v>
      </c>
      <c r="K21" s="287">
        <v>207932950.05000001</v>
      </c>
      <c r="L21" s="288">
        <v>205078853.19</v>
      </c>
      <c r="M21" s="281"/>
      <c r="N21" s="281"/>
      <c r="O21" s="289">
        <v>108038756.98</v>
      </c>
      <c r="P21" s="281"/>
      <c r="Q21" s="285"/>
    </row>
    <row r="22" spans="2:17" ht="25.15" customHeight="1" x14ac:dyDescent="0.2">
      <c r="B22" s="290"/>
      <c r="C22" s="291"/>
      <c r="D22" s="291"/>
      <c r="E22" s="291"/>
      <c r="F22" s="291"/>
      <c r="G22" s="291"/>
      <c r="H22" s="293"/>
      <c r="I22" s="293"/>
      <c r="J22" s="293"/>
      <c r="K22" s="293"/>
      <c r="L22" s="294"/>
      <c r="M22" s="281"/>
      <c r="N22" s="281"/>
      <c r="O22" s="295"/>
      <c r="P22" s="281"/>
      <c r="Q22" s="285"/>
    </row>
    <row r="23" spans="2:17" ht="32.450000000000003" customHeight="1" x14ac:dyDescent="0.2">
      <c r="B23" s="290" t="s">
        <v>433</v>
      </c>
      <c r="C23" s="291"/>
      <c r="D23" s="291"/>
      <c r="E23" s="291"/>
      <c r="F23" s="291"/>
      <c r="G23" s="291"/>
      <c r="H23" s="287">
        <v>3625439365</v>
      </c>
      <c r="I23" s="287">
        <v>223679933.25999999</v>
      </c>
      <c r="J23" s="287">
        <v>3849119298.2600002</v>
      </c>
      <c r="K23" s="287">
        <v>2148221733.1399999</v>
      </c>
      <c r="L23" s="288">
        <v>2098616890.1300001</v>
      </c>
      <c r="M23" s="281"/>
      <c r="N23" s="281"/>
      <c r="O23" s="289">
        <v>1700897565.1199999</v>
      </c>
      <c r="P23" s="281"/>
      <c r="Q23" s="285"/>
    </row>
    <row r="24" spans="2:17" ht="25.15" customHeight="1" x14ac:dyDescent="0.2">
      <c r="B24" s="357" t="s">
        <v>434</v>
      </c>
      <c r="C24" s="358"/>
      <c r="D24" s="358"/>
      <c r="E24" s="358"/>
      <c r="F24" s="358"/>
      <c r="G24" s="358"/>
      <c r="H24" s="287">
        <v>45386332</v>
      </c>
      <c r="I24" s="287">
        <v>6691888.5800000001</v>
      </c>
      <c r="J24" s="287">
        <v>52078220.579999998</v>
      </c>
      <c r="K24" s="287">
        <v>33777549.979999997</v>
      </c>
      <c r="L24" s="288">
        <v>33270072.41</v>
      </c>
      <c r="M24" s="281"/>
      <c r="N24" s="281"/>
      <c r="O24" s="289">
        <v>18300670.600000001</v>
      </c>
      <c r="P24" s="281"/>
      <c r="Q24" s="285"/>
    </row>
    <row r="25" spans="2:17" ht="25.15" customHeight="1" x14ac:dyDescent="0.2">
      <c r="B25" s="357" t="s">
        <v>435</v>
      </c>
      <c r="C25" s="358"/>
      <c r="D25" s="358"/>
      <c r="E25" s="358"/>
      <c r="F25" s="358"/>
      <c r="G25" s="358"/>
      <c r="H25" s="287">
        <v>570119152</v>
      </c>
      <c r="I25" s="287">
        <v>88363655.409999996</v>
      </c>
      <c r="J25" s="287">
        <v>658482807.40999997</v>
      </c>
      <c r="K25" s="287">
        <v>207223921.27000001</v>
      </c>
      <c r="L25" s="288">
        <v>195207391.00999999</v>
      </c>
      <c r="M25" s="281"/>
      <c r="N25" s="281"/>
      <c r="O25" s="289">
        <v>451258886.13999999</v>
      </c>
      <c r="P25" s="281"/>
      <c r="Q25" s="285"/>
    </row>
    <row r="26" spans="2:17" ht="25.15" customHeight="1" x14ac:dyDescent="0.2">
      <c r="B26" s="357" t="s">
        <v>436</v>
      </c>
      <c r="C26" s="358"/>
      <c r="D26" s="358"/>
      <c r="E26" s="358"/>
      <c r="F26" s="358"/>
      <c r="G26" s="358"/>
      <c r="H26" s="287">
        <v>564057926</v>
      </c>
      <c r="I26" s="287">
        <v>41149161.950000003</v>
      </c>
      <c r="J26" s="287">
        <v>605207087.95000005</v>
      </c>
      <c r="K26" s="287">
        <v>403657544.70999998</v>
      </c>
      <c r="L26" s="288">
        <v>400578275.73000002</v>
      </c>
      <c r="M26" s="281"/>
      <c r="N26" s="281"/>
      <c r="O26" s="289">
        <v>201549543.24000001</v>
      </c>
      <c r="P26" s="281"/>
      <c r="Q26" s="285"/>
    </row>
    <row r="27" spans="2:17" ht="25.15" customHeight="1" x14ac:dyDescent="0.2">
      <c r="B27" s="357" t="s">
        <v>437</v>
      </c>
      <c r="C27" s="358"/>
      <c r="D27" s="358"/>
      <c r="E27" s="358"/>
      <c r="F27" s="358"/>
      <c r="G27" s="358"/>
      <c r="H27" s="287">
        <v>458831065</v>
      </c>
      <c r="I27" s="287">
        <v>31828710.359999999</v>
      </c>
      <c r="J27" s="287">
        <v>490659775.36000001</v>
      </c>
      <c r="K27" s="287">
        <v>234806178.71000001</v>
      </c>
      <c r="L27" s="288">
        <v>229788837.34</v>
      </c>
      <c r="M27" s="281"/>
      <c r="N27" s="281"/>
      <c r="O27" s="289">
        <v>255853596.65000001</v>
      </c>
      <c r="P27" s="281"/>
      <c r="Q27" s="285"/>
    </row>
    <row r="28" spans="2:17" ht="25.15" customHeight="1" x14ac:dyDescent="0.2">
      <c r="B28" s="357" t="s">
        <v>438</v>
      </c>
      <c r="C28" s="358"/>
      <c r="D28" s="358"/>
      <c r="E28" s="358"/>
      <c r="F28" s="358"/>
      <c r="G28" s="358"/>
      <c r="H28" s="287">
        <v>1552776414</v>
      </c>
      <c r="I28" s="287">
        <v>-9675597.3499999996</v>
      </c>
      <c r="J28" s="287">
        <v>1543100816.6500001</v>
      </c>
      <c r="K28" s="287">
        <v>946666044.33000004</v>
      </c>
      <c r="L28" s="288">
        <v>920937014.60000002</v>
      </c>
      <c r="M28" s="281"/>
      <c r="N28" s="281"/>
      <c r="O28" s="289">
        <v>596434772.32000005</v>
      </c>
      <c r="P28" s="281"/>
      <c r="Q28" s="285"/>
    </row>
    <row r="29" spans="2:17" ht="25.15" customHeight="1" x14ac:dyDescent="0.2">
      <c r="B29" s="357" t="s">
        <v>439</v>
      </c>
      <c r="C29" s="358"/>
      <c r="D29" s="358"/>
      <c r="E29" s="358"/>
      <c r="F29" s="358"/>
      <c r="G29" s="358"/>
      <c r="H29" s="287">
        <v>285988226</v>
      </c>
      <c r="I29" s="287">
        <v>50058602.079999998</v>
      </c>
      <c r="J29" s="287">
        <v>336046828.07999998</v>
      </c>
      <c r="K29" s="287">
        <v>215751504.34999999</v>
      </c>
      <c r="L29" s="288">
        <v>215098928.15000001</v>
      </c>
      <c r="M29" s="281"/>
      <c r="N29" s="281"/>
      <c r="O29" s="289">
        <v>120295323.73</v>
      </c>
      <c r="P29" s="281"/>
      <c r="Q29" s="285"/>
    </row>
    <row r="30" spans="2:17" ht="25.15" customHeight="1" x14ac:dyDescent="0.2">
      <c r="B30" s="357" t="s">
        <v>440</v>
      </c>
      <c r="C30" s="358"/>
      <c r="D30" s="358"/>
      <c r="E30" s="358"/>
      <c r="F30" s="358"/>
      <c r="G30" s="358"/>
      <c r="H30" s="287">
        <v>148280250</v>
      </c>
      <c r="I30" s="287">
        <v>15263512.23</v>
      </c>
      <c r="J30" s="287">
        <v>163543762.22999999</v>
      </c>
      <c r="K30" s="287">
        <v>106338989.79000001</v>
      </c>
      <c r="L30" s="288">
        <v>103736370.89</v>
      </c>
      <c r="M30" s="281"/>
      <c r="N30" s="281"/>
      <c r="O30" s="289">
        <v>57204772.439999998</v>
      </c>
      <c r="P30" s="281"/>
      <c r="Q30" s="285"/>
    </row>
    <row r="31" spans="2:17" ht="25.15" customHeight="1" x14ac:dyDescent="0.2">
      <c r="B31" s="290"/>
      <c r="C31" s="291"/>
      <c r="D31" s="291"/>
      <c r="E31" s="291"/>
      <c r="F31" s="291"/>
      <c r="G31" s="291"/>
      <c r="H31" s="293"/>
      <c r="I31" s="293"/>
      <c r="J31" s="293"/>
      <c r="K31" s="293"/>
      <c r="L31" s="294"/>
      <c r="M31" s="281"/>
      <c r="N31" s="281"/>
      <c r="O31" s="295"/>
      <c r="P31" s="281"/>
      <c r="Q31" s="285"/>
    </row>
    <row r="32" spans="2:17" ht="25.15" customHeight="1" x14ac:dyDescent="0.2">
      <c r="B32" s="290" t="s">
        <v>441</v>
      </c>
      <c r="C32" s="291"/>
      <c r="D32" s="291"/>
      <c r="E32" s="291"/>
      <c r="F32" s="291"/>
      <c r="G32" s="291"/>
      <c r="H32" s="287">
        <v>588803636</v>
      </c>
      <c r="I32" s="287">
        <v>180555908.72999999</v>
      </c>
      <c r="J32" s="287">
        <v>769359544.73000002</v>
      </c>
      <c r="K32" s="287">
        <v>412596278.68000001</v>
      </c>
      <c r="L32" s="288">
        <v>396999936.14999998</v>
      </c>
      <c r="M32" s="281"/>
      <c r="N32" s="281"/>
      <c r="O32" s="289">
        <v>356763266.05000001</v>
      </c>
      <c r="P32" s="281"/>
      <c r="Q32" s="285"/>
    </row>
    <row r="33" spans="2:17" ht="31.15" customHeight="1" x14ac:dyDescent="0.2">
      <c r="B33" s="357" t="s">
        <v>442</v>
      </c>
      <c r="C33" s="358"/>
      <c r="D33" s="358"/>
      <c r="E33" s="358"/>
      <c r="F33" s="358"/>
      <c r="G33" s="358"/>
      <c r="H33" s="287">
        <v>121613412</v>
      </c>
      <c r="I33" s="287">
        <v>9105034.2400000002</v>
      </c>
      <c r="J33" s="287">
        <v>130718446.23999999</v>
      </c>
      <c r="K33" s="287">
        <v>65044344.689999998</v>
      </c>
      <c r="L33" s="288">
        <v>64784289.43</v>
      </c>
      <c r="M33" s="281"/>
      <c r="N33" s="281"/>
      <c r="O33" s="289">
        <v>65674101.549999997</v>
      </c>
      <c r="P33" s="281"/>
      <c r="Q33" s="285"/>
    </row>
    <row r="34" spans="2:17" ht="25.15" customHeight="1" x14ac:dyDescent="0.2">
      <c r="B34" s="357" t="s">
        <v>443</v>
      </c>
      <c r="C34" s="358"/>
      <c r="D34" s="358"/>
      <c r="E34" s="358"/>
      <c r="F34" s="358"/>
      <c r="G34" s="358"/>
      <c r="H34" s="287">
        <v>228655782</v>
      </c>
      <c r="I34" s="287">
        <v>59633625.469999999</v>
      </c>
      <c r="J34" s="287">
        <v>288289407.47000003</v>
      </c>
      <c r="K34" s="287">
        <v>160721259.08000001</v>
      </c>
      <c r="L34" s="288">
        <v>158049446.08000001</v>
      </c>
      <c r="M34" s="281"/>
      <c r="N34" s="281"/>
      <c r="O34" s="289">
        <v>127568148.39</v>
      </c>
      <c r="P34" s="281"/>
      <c r="Q34" s="285"/>
    </row>
    <row r="35" spans="2:17" ht="25.15" customHeight="1" x14ac:dyDescent="0.2">
      <c r="B35" s="357" t="s">
        <v>444</v>
      </c>
      <c r="C35" s="358"/>
      <c r="D35" s="358"/>
      <c r="E35" s="358"/>
      <c r="F35" s="358"/>
      <c r="G35" s="358"/>
      <c r="H35" s="287">
        <v>20226055</v>
      </c>
      <c r="I35" s="287">
        <v>-4308585.67</v>
      </c>
      <c r="J35" s="287">
        <v>15917469.33</v>
      </c>
      <c r="K35" s="287">
        <v>4673101.3099999996</v>
      </c>
      <c r="L35" s="288">
        <v>4616890.08</v>
      </c>
      <c r="M35" s="281"/>
      <c r="N35" s="281"/>
      <c r="O35" s="289">
        <v>11244368.02</v>
      </c>
      <c r="P35" s="281"/>
      <c r="Q35" s="285"/>
    </row>
    <row r="36" spans="2:17" ht="25.15" customHeight="1" x14ac:dyDescent="0.2">
      <c r="B36" s="357" t="s">
        <v>445</v>
      </c>
      <c r="C36" s="358"/>
      <c r="D36" s="358"/>
      <c r="E36" s="358"/>
      <c r="F36" s="358"/>
      <c r="G36" s="358"/>
      <c r="H36" s="287">
        <v>0</v>
      </c>
      <c r="I36" s="287">
        <v>0</v>
      </c>
      <c r="J36" s="287">
        <v>0</v>
      </c>
      <c r="K36" s="287">
        <v>0</v>
      </c>
      <c r="L36" s="288">
        <v>0</v>
      </c>
      <c r="M36" s="281"/>
      <c r="N36" s="281"/>
      <c r="O36" s="289">
        <v>0</v>
      </c>
      <c r="P36" s="281"/>
      <c r="Q36" s="285"/>
    </row>
    <row r="37" spans="2:17" ht="25.15" customHeight="1" x14ac:dyDescent="0.2">
      <c r="B37" s="357" t="s">
        <v>446</v>
      </c>
      <c r="C37" s="358"/>
      <c r="D37" s="358"/>
      <c r="E37" s="358"/>
      <c r="F37" s="358"/>
      <c r="G37" s="358"/>
      <c r="H37" s="287">
        <v>9206154</v>
      </c>
      <c r="I37" s="287">
        <v>70441.210000000006</v>
      </c>
      <c r="J37" s="287">
        <v>9276595.2100000009</v>
      </c>
      <c r="K37" s="287">
        <v>4926030.79</v>
      </c>
      <c r="L37" s="288">
        <v>4913856.96</v>
      </c>
      <c r="M37" s="281"/>
      <c r="N37" s="281"/>
      <c r="O37" s="289">
        <v>4350564.42</v>
      </c>
      <c r="P37" s="281"/>
      <c r="Q37" s="285"/>
    </row>
    <row r="38" spans="2:17" ht="25.15" customHeight="1" x14ac:dyDescent="0.2">
      <c r="B38" s="357" t="s">
        <v>447</v>
      </c>
      <c r="C38" s="358"/>
      <c r="D38" s="358"/>
      <c r="E38" s="358"/>
      <c r="F38" s="358"/>
      <c r="G38" s="358"/>
      <c r="H38" s="287">
        <v>115618071</v>
      </c>
      <c r="I38" s="287">
        <v>95238542.170000002</v>
      </c>
      <c r="J38" s="287">
        <v>210856613.16999999</v>
      </c>
      <c r="K38" s="287">
        <v>102018122.44</v>
      </c>
      <c r="L38" s="288">
        <v>91585049.469999999</v>
      </c>
      <c r="M38" s="281"/>
      <c r="N38" s="281"/>
      <c r="O38" s="289">
        <v>108838490.73</v>
      </c>
      <c r="P38" s="281"/>
      <c r="Q38" s="285"/>
    </row>
    <row r="39" spans="2:17" ht="25.15" customHeight="1" x14ac:dyDescent="0.2">
      <c r="B39" s="357" t="s">
        <v>448</v>
      </c>
      <c r="C39" s="358"/>
      <c r="D39" s="358"/>
      <c r="E39" s="358"/>
      <c r="F39" s="358"/>
      <c r="G39" s="358"/>
      <c r="H39" s="287">
        <v>74335766</v>
      </c>
      <c r="I39" s="287">
        <v>16682061.859999999</v>
      </c>
      <c r="J39" s="287">
        <v>91017827.859999999</v>
      </c>
      <c r="K39" s="287">
        <v>60846665.299999997</v>
      </c>
      <c r="L39" s="288">
        <v>58710478.409999996</v>
      </c>
      <c r="M39" s="281"/>
      <c r="N39" s="281"/>
      <c r="O39" s="289">
        <v>30171162.559999999</v>
      </c>
      <c r="P39" s="281"/>
      <c r="Q39" s="285"/>
    </row>
    <row r="40" spans="2:17" ht="25.15" customHeight="1" x14ac:dyDescent="0.2">
      <c r="B40" s="357" t="s">
        <v>449</v>
      </c>
      <c r="C40" s="358"/>
      <c r="D40" s="358"/>
      <c r="E40" s="358"/>
      <c r="F40" s="358"/>
      <c r="G40" s="358"/>
      <c r="H40" s="287">
        <v>4415025</v>
      </c>
      <c r="I40" s="287">
        <v>4134789.45</v>
      </c>
      <c r="J40" s="287">
        <v>8549814.4499999993</v>
      </c>
      <c r="K40" s="287">
        <v>4501608.4800000004</v>
      </c>
      <c r="L40" s="288">
        <v>4498190.9000000004</v>
      </c>
      <c r="M40" s="281"/>
      <c r="N40" s="281"/>
      <c r="O40" s="289">
        <v>4048205.97</v>
      </c>
      <c r="P40" s="281"/>
      <c r="Q40" s="285"/>
    </row>
    <row r="41" spans="2:17" ht="25.15" customHeight="1" x14ac:dyDescent="0.2">
      <c r="B41" s="357" t="s">
        <v>450</v>
      </c>
      <c r="C41" s="358"/>
      <c r="D41" s="358"/>
      <c r="E41" s="358"/>
      <c r="F41" s="358"/>
      <c r="G41" s="358"/>
      <c r="H41" s="287">
        <v>14733371</v>
      </c>
      <c r="I41" s="287">
        <v>0</v>
      </c>
      <c r="J41" s="287">
        <v>14733371</v>
      </c>
      <c r="K41" s="287">
        <v>9865146.5899999999</v>
      </c>
      <c r="L41" s="288">
        <v>9841734.8200000003</v>
      </c>
      <c r="M41" s="281"/>
      <c r="N41" s="281"/>
      <c r="O41" s="289">
        <v>4868224.41</v>
      </c>
      <c r="P41" s="281"/>
      <c r="Q41" s="285"/>
    </row>
    <row r="42" spans="2:17" ht="25.15" customHeight="1" x14ac:dyDescent="0.2">
      <c r="B42" s="290"/>
      <c r="C42" s="291"/>
      <c r="D42" s="291"/>
      <c r="E42" s="291"/>
      <c r="F42" s="291"/>
      <c r="G42" s="291"/>
      <c r="H42" s="293"/>
      <c r="I42" s="293"/>
      <c r="J42" s="293"/>
      <c r="K42" s="293"/>
      <c r="L42" s="294"/>
      <c r="M42" s="281"/>
      <c r="N42" s="281"/>
      <c r="O42" s="295"/>
      <c r="P42" s="281"/>
      <c r="Q42" s="285"/>
    </row>
    <row r="43" spans="2:17" ht="34.15" customHeight="1" x14ac:dyDescent="0.2">
      <c r="B43" s="290" t="s">
        <v>451</v>
      </c>
      <c r="C43" s="291"/>
      <c r="D43" s="291"/>
      <c r="E43" s="291"/>
      <c r="F43" s="291"/>
      <c r="G43" s="291"/>
      <c r="H43" s="287">
        <v>2418254267</v>
      </c>
      <c r="I43" s="287">
        <v>11803541.4</v>
      </c>
      <c r="J43" s="287">
        <v>2430057808.4000001</v>
      </c>
      <c r="K43" s="287">
        <v>1845837282.01</v>
      </c>
      <c r="L43" s="288">
        <v>1844381482.01</v>
      </c>
      <c r="M43" s="281"/>
      <c r="N43" s="281"/>
      <c r="O43" s="289">
        <v>584220526.38999999</v>
      </c>
      <c r="P43" s="281"/>
      <c r="Q43" s="285"/>
    </row>
    <row r="44" spans="2:17" ht="34.15" customHeight="1" x14ac:dyDescent="0.2">
      <c r="B44" s="357" t="s">
        <v>452</v>
      </c>
      <c r="C44" s="358"/>
      <c r="D44" s="358"/>
      <c r="E44" s="358"/>
      <c r="F44" s="358"/>
      <c r="G44" s="358"/>
      <c r="H44" s="287">
        <v>195252265</v>
      </c>
      <c r="I44" s="287">
        <v>-1117174.77</v>
      </c>
      <c r="J44" s="287">
        <v>194135090.22999999</v>
      </c>
      <c r="K44" s="287">
        <v>95004440.209999993</v>
      </c>
      <c r="L44" s="288">
        <v>93548640.209999993</v>
      </c>
      <c r="M44" s="281"/>
      <c r="N44" s="281"/>
      <c r="O44" s="289">
        <v>99130650.019999996</v>
      </c>
      <c r="P44" s="281"/>
      <c r="Q44" s="285"/>
    </row>
    <row r="45" spans="2:17" ht="45" customHeight="1" x14ac:dyDescent="0.2">
      <c r="B45" s="357" t="s">
        <v>453</v>
      </c>
      <c r="C45" s="358"/>
      <c r="D45" s="358"/>
      <c r="E45" s="358"/>
      <c r="F45" s="358"/>
      <c r="G45" s="358"/>
      <c r="H45" s="287">
        <v>2149002002</v>
      </c>
      <c r="I45" s="287">
        <v>6841324.4000000004</v>
      </c>
      <c r="J45" s="287">
        <v>2155843326.4000001</v>
      </c>
      <c r="K45" s="287">
        <v>1670767411.4100001</v>
      </c>
      <c r="L45" s="288">
        <v>1670767411.4100001</v>
      </c>
      <c r="M45" s="281"/>
      <c r="N45" s="281"/>
      <c r="O45" s="289">
        <v>485075914.99000001</v>
      </c>
      <c r="P45" s="281"/>
      <c r="Q45" s="285"/>
    </row>
    <row r="46" spans="2:17" ht="25.15" customHeight="1" x14ac:dyDescent="0.2">
      <c r="B46" s="357" t="s">
        <v>454</v>
      </c>
      <c r="C46" s="358"/>
      <c r="D46" s="358"/>
      <c r="E46" s="358"/>
      <c r="F46" s="358"/>
      <c r="G46" s="358"/>
      <c r="H46" s="287">
        <v>0</v>
      </c>
      <c r="I46" s="287">
        <v>0</v>
      </c>
      <c r="J46" s="287">
        <v>0</v>
      </c>
      <c r="K46" s="287">
        <v>0</v>
      </c>
      <c r="L46" s="288">
        <v>0</v>
      </c>
      <c r="M46" s="281"/>
      <c r="N46" s="281"/>
      <c r="O46" s="289">
        <v>0</v>
      </c>
      <c r="P46" s="281"/>
      <c r="Q46" s="285"/>
    </row>
    <row r="47" spans="2:17" ht="25.15" customHeight="1" x14ac:dyDescent="0.2">
      <c r="B47" s="357" t="s">
        <v>455</v>
      </c>
      <c r="C47" s="358"/>
      <c r="D47" s="358"/>
      <c r="E47" s="358"/>
      <c r="F47" s="358"/>
      <c r="G47" s="358"/>
      <c r="H47" s="287">
        <v>74000000</v>
      </c>
      <c r="I47" s="287">
        <v>6079391.7699999996</v>
      </c>
      <c r="J47" s="287">
        <v>80079391.769999996</v>
      </c>
      <c r="K47" s="287">
        <v>80065430.390000001</v>
      </c>
      <c r="L47" s="288">
        <v>80065430.390000001</v>
      </c>
      <c r="M47" s="281"/>
      <c r="N47" s="281"/>
      <c r="O47" s="289">
        <v>13961.38</v>
      </c>
      <c r="P47" s="281"/>
      <c r="Q47" s="285"/>
    </row>
    <row r="48" spans="2:17" ht="27" customHeight="1" x14ac:dyDescent="0.2">
      <c r="B48" s="290"/>
      <c r="C48" s="291"/>
      <c r="D48" s="291"/>
      <c r="E48" s="291"/>
      <c r="F48" s="291"/>
      <c r="G48" s="291"/>
      <c r="H48" s="293"/>
      <c r="I48" s="293"/>
      <c r="J48" s="293"/>
      <c r="K48" s="293"/>
      <c r="L48" s="294"/>
      <c r="M48" s="281"/>
      <c r="N48" s="281"/>
      <c r="O48" s="295"/>
      <c r="P48" s="281"/>
      <c r="Q48" s="285"/>
    </row>
    <row r="49" spans="2:17" ht="25.15" customHeight="1" x14ac:dyDescent="0.2">
      <c r="B49" s="356" t="s">
        <v>387</v>
      </c>
      <c r="C49" s="359"/>
      <c r="D49" s="359"/>
      <c r="E49" s="359"/>
      <c r="F49" s="359"/>
      <c r="G49" s="359"/>
      <c r="H49" s="282">
        <v>9555837774</v>
      </c>
      <c r="I49" s="282">
        <v>2619381490.0300002</v>
      </c>
      <c r="J49" s="282">
        <v>12175219264.030001</v>
      </c>
      <c r="K49" s="282">
        <v>8666104875.8600006</v>
      </c>
      <c r="L49" s="283">
        <v>8650721794.2399998</v>
      </c>
      <c r="M49" s="281"/>
      <c r="N49" s="281"/>
      <c r="O49" s="284">
        <v>3509114388.1700001</v>
      </c>
      <c r="P49" s="281"/>
      <c r="Q49" s="285"/>
    </row>
    <row r="50" spans="2:17" ht="25.15" customHeight="1" x14ac:dyDescent="0.2">
      <c r="B50" s="290" t="s">
        <v>424</v>
      </c>
      <c r="C50" s="291"/>
      <c r="D50" s="291"/>
      <c r="E50" s="291"/>
      <c r="F50" s="291"/>
      <c r="G50" s="291"/>
      <c r="H50" s="287">
        <v>130579353</v>
      </c>
      <c r="I50" s="287">
        <v>263649010.71000001</v>
      </c>
      <c r="J50" s="287">
        <v>394228363.70999998</v>
      </c>
      <c r="K50" s="287">
        <v>209448376.66</v>
      </c>
      <c r="L50" s="288">
        <v>202628376.66</v>
      </c>
      <c r="M50" s="281"/>
      <c r="N50" s="281"/>
      <c r="O50" s="289">
        <v>184779987.05000001</v>
      </c>
      <c r="P50" s="281"/>
      <c r="Q50" s="285"/>
    </row>
    <row r="51" spans="2:17" ht="25.15" customHeight="1" x14ac:dyDescent="0.2">
      <c r="B51" s="357" t="s">
        <v>425</v>
      </c>
      <c r="C51" s="358"/>
      <c r="D51" s="358"/>
      <c r="E51" s="358"/>
      <c r="F51" s="358"/>
      <c r="G51" s="358"/>
      <c r="H51" s="287">
        <v>0</v>
      </c>
      <c r="I51" s="287">
        <v>1901289.76</v>
      </c>
      <c r="J51" s="287">
        <v>1901289.76</v>
      </c>
      <c r="K51" s="287">
        <v>151289.76</v>
      </c>
      <c r="L51" s="288">
        <v>151289.76</v>
      </c>
      <c r="M51" s="281"/>
      <c r="N51" s="281"/>
      <c r="O51" s="289">
        <v>1750000</v>
      </c>
      <c r="P51" s="281"/>
      <c r="Q51" s="285"/>
    </row>
    <row r="52" spans="2:17" ht="25.15" customHeight="1" x14ac:dyDescent="0.2">
      <c r="B52" s="360" t="s">
        <v>426</v>
      </c>
      <c r="C52" s="361"/>
      <c r="D52" s="361"/>
      <c r="E52" s="361"/>
      <c r="F52" s="361"/>
      <c r="G52" s="361"/>
      <c r="H52" s="310">
        <v>30251082</v>
      </c>
      <c r="I52" s="310">
        <v>104854074.84999999</v>
      </c>
      <c r="J52" s="310">
        <v>135105156.84999999</v>
      </c>
      <c r="K52" s="310">
        <v>74320237.629999995</v>
      </c>
      <c r="L52" s="311">
        <v>74320237.629999995</v>
      </c>
      <c r="M52" s="297"/>
      <c r="N52" s="297"/>
      <c r="O52" s="313">
        <v>60784919.219999999</v>
      </c>
      <c r="P52" s="297"/>
      <c r="Q52" s="301"/>
    </row>
    <row r="53" spans="2:17" ht="25.15" customHeight="1" x14ac:dyDescent="0.2">
      <c r="B53" s="357" t="s">
        <v>427</v>
      </c>
      <c r="C53" s="362"/>
      <c r="D53" s="362"/>
      <c r="E53" s="362"/>
      <c r="F53" s="362"/>
      <c r="G53" s="362"/>
      <c r="H53" s="317">
        <v>0</v>
      </c>
      <c r="I53" s="317">
        <v>22165695.640000001</v>
      </c>
      <c r="J53" s="317">
        <v>22165695.640000001</v>
      </c>
      <c r="K53" s="287">
        <v>7434945</v>
      </c>
      <c r="L53" s="288">
        <v>614945</v>
      </c>
      <c r="M53" s="306"/>
      <c r="N53" s="306"/>
      <c r="O53" s="342">
        <v>14730750.640000001</v>
      </c>
      <c r="P53" s="343"/>
      <c r="Q53" s="344"/>
    </row>
    <row r="54" spans="2:17" ht="25.15" customHeight="1" x14ac:dyDescent="0.2">
      <c r="B54" s="357" t="s">
        <v>428</v>
      </c>
      <c r="C54" s="362"/>
      <c r="D54" s="362"/>
      <c r="E54" s="362"/>
      <c r="F54" s="362"/>
      <c r="G54" s="363"/>
      <c r="H54" s="287">
        <v>0</v>
      </c>
      <c r="I54" s="287">
        <v>0</v>
      </c>
      <c r="J54" s="287">
        <v>0</v>
      </c>
      <c r="K54" s="304">
        <v>0</v>
      </c>
      <c r="L54" s="288">
        <v>0</v>
      </c>
      <c r="M54" s="306"/>
      <c r="N54" s="305"/>
      <c r="O54" s="289">
        <v>0</v>
      </c>
      <c r="P54" s="281"/>
      <c r="Q54" s="285"/>
    </row>
    <row r="55" spans="2:17" ht="25.15" customHeight="1" x14ac:dyDescent="0.2">
      <c r="B55" s="357" t="s">
        <v>429</v>
      </c>
      <c r="C55" s="358"/>
      <c r="D55" s="358"/>
      <c r="E55" s="358"/>
      <c r="F55" s="358"/>
      <c r="G55" s="358"/>
      <c r="H55" s="287">
        <v>0</v>
      </c>
      <c r="I55" s="287">
        <v>16132154.08</v>
      </c>
      <c r="J55" s="287">
        <v>16132154.08</v>
      </c>
      <c r="K55" s="287">
        <v>739309.98</v>
      </c>
      <c r="L55" s="288">
        <v>739309.98</v>
      </c>
      <c r="M55" s="281"/>
      <c r="N55" s="281"/>
      <c r="O55" s="289">
        <v>15392844.1</v>
      </c>
      <c r="P55" s="281"/>
      <c r="Q55" s="285"/>
    </row>
    <row r="56" spans="2:17" ht="25.15" customHeight="1" x14ac:dyDescent="0.2">
      <c r="B56" s="357" t="s">
        <v>430</v>
      </c>
      <c r="C56" s="358"/>
      <c r="D56" s="358"/>
      <c r="E56" s="358"/>
      <c r="F56" s="358"/>
      <c r="G56" s="358"/>
      <c r="H56" s="287">
        <v>0</v>
      </c>
      <c r="I56" s="287">
        <v>0</v>
      </c>
      <c r="J56" s="287">
        <v>0</v>
      </c>
      <c r="K56" s="287">
        <v>0</v>
      </c>
      <c r="L56" s="288">
        <v>0</v>
      </c>
      <c r="M56" s="281"/>
      <c r="N56" s="281"/>
      <c r="O56" s="289">
        <v>0</v>
      </c>
      <c r="P56" s="281"/>
      <c r="Q56" s="285"/>
    </row>
    <row r="57" spans="2:17" ht="30.6" customHeight="1" x14ac:dyDescent="0.2">
      <c r="B57" s="357" t="s">
        <v>431</v>
      </c>
      <c r="C57" s="358"/>
      <c r="D57" s="358"/>
      <c r="E57" s="358"/>
      <c r="F57" s="358"/>
      <c r="G57" s="358"/>
      <c r="H57" s="287">
        <v>100328271</v>
      </c>
      <c r="I57" s="287">
        <v>90005917.609999999</v>
      </c>
      <c r="J57" s="287">
        <v>190334188.61000001</v>
      </c>
      <c r="K57" s="287">
        <v>101375061.56999999</v>
      </c>
      <c r="L57" s="288">
        <v>101375061.56999999</v>
      </c>
      <c r="M57" s="281"/>
      <c r="N57" s="281"/>
      <c r="O57" s="289">
        <v>88959127.040000007</v>
      </c>
      <c r="P57" s="281"/>
      <c r="Q57" s="285"/>
    </row>
    <row r="58" spans="2:17" ht="25.15" customHeight="1" x14ac:dyDescent="0.2">
      <c r="B58" s="357" t="s">
        <v>432</v>
      </c>
      <c r="C58" s="358"/>
      <c r="D58" s="358"/>
      <c r="E58" s="358"/>
      <c r="F58" s="358"/>
      <c r="G58" s="358"/>
      <c r="H58" s="287">
        <v>0</v>
      </c>
      <c r="I58" s="287">
        <v>28589878.77</v>
      </c>
      <c r="J58" s="287">
        <v>28589878.77</v>
      </c>
      <c r="K58" s="287">
        <v>25427532.719999999</v>
      </c>
      <c r="L58" s="288">
        <v>25427532.719999999</v>
      </c>
      <c r="M58" s="281"/>
      <c r="N58" s="281"/>
      <c r="O58" s="289">
        <v>3162346.05</v>
      </c>
      <c r="P58" s="281"/>
      <c r="Q58" s="285"/>
    </row>
    <row r="59" spans="2:17" ht="25.15" customHeight="1" x14ac:dyDescent="0.2">
      <c r="B59" s="290"/>
      <c r="C59" s="291"/>
      <c r="D59" s="291"/>
      <c r="E59" s="291"/>
      <c r="F59" s="291"/>
      <c r="G59" s="291"/>
      <c r="H59" s="293"/>
      <c r="I59" s="293"/>
      <c r="J59" s="293"/>
      <c r="K59" s="293"/>
      <c r="L59" s="294"/>
      <c r="M59" s="281"/>
      <c r="N59" s="281"/>
      <c r="O59" s="295"/>
      <c r="P59" s="281"/>
      <c r="Q59" s="285"/>
    </row>
    <row r="60" spans="2:17" ht="25.15" customHeight="1" x14ac:dyDescent="0.2">
      <c r="B60" s="290" t="s">
        <v>433</v>
      </c>
      <c r="C60" s="291"/>
      <c r="D60" s="291"/>
      <c r="E60" s="291"/>
      <c r="F60" s="291"/>
      <c r="G60" s="291"/>
      <c r="H60" s="287">
        <v>8113885669</v>
      </c>
      <c r="I60" s="287">
        <v>1514193428.8499999</v>
      </c>
      <c r="J60" s="287">
        <v>9628079097.8500004</v>
      </c>
      <c r="K60" s="287">
        <v>6921018412.1400003</v>
      </c>
      <c r="L60" s="288">
        <v>6917382617.8900003</v>
      </c>
      <c r="M60" s="281"/>
      <c r="N60" s="281"/>
      <c r="O60" s="289">
        <v>2707060685.71</v>
      </c>
      <c r="P60" s="281"/>
      <c r="Q60" s="285"/>
    </row>
    <row r="61" spans="2:17" ht="25.15" customHeight="1" x14ac:dyDescent="0.2">
      <c r="B61" s="357" t="s">
        <v>434</v>
      </c>
      <c r="C61" s="358"/>
      <c r="D61" s="358"/>
      <c r="E61" s="358"/>
      <c r="F61" s="358"/>
      <c r="G61" s="358"/>
      <c r="H61" s="287">
        <v>0</v>
      </c>
      <c r="I61" s="287">
        <v>0</v>
      </c>
      <c r="J61" s="287">
        <v>0</v>
      </c>
      <c r="K61" s="287">
        <v>0</v>
      </c>
      <c r="L61" s="288">
        <v>0</v>
      </c>
      <c r="M61" s="281"/>
      <c r="N61" s="281"/>
      <c r="O61" s="289">
        <v>0</v>
      </c>
      <c r="P61" s="281"/>
      <c r="Q61" s="285"/>
    </row>
    <row r="62" spans="2:17" ht="25.15" customHeight="1" x14ac:dyDescent="0.2">
      <c r="B62" s="357" t="s">
        <v>435</v>
      </c>
      <c r="C62" s="358"/>
      <c r="D62" s="358"/>
      <c r="E62" s="358"/>
      <c r="F62" s="358"/>
      <c r="G62" s="358"/>
      <c r="H62" s="287">
        <v>531095550</v>
      </c>
      <c r="I62" s="287">
        <v>266039739.53</v>
      </c>
      <c r="J62" s="287">
        <v>797135289.52999997</v>
      </c>
      <c r="K62" s="287">
        <v>493529176.76999998</v>
      </c>
      <c r="L62" s="288">
        <v>493529176.76999998</v>
      </c>
      <c r="M62" s="281"/>
      <c r="N62" s="281"/>
      <c r="O62" s="289">
        <v>303606112.75999999</v>
      </c>
      <c r="P62" s="281"/>
      <c r="Q62" s="285"/>
    </row>
    <row r="63" spans="2:17" ht="25.15" customHeight="1" x14ac:dyDescent="0.2">
      <c r="B63" s="357" t="s">
        <v>436</v>
      </c>
      <c r="C63" s="358"/>
      <c r="D63" s="358"/>
      <c r="E63" s="358"/>
      <c r="F63" s="358"/>
      <c r="G63" s="358"/>
      <c r="H63" s="287">
        <v>1510222218</v>
      </c>
      <c r="I63" s="287">
        <v>115098235.62</v>
      </c>
      <c r="J63" s="287">
        <v>1625320453.6199999</v>
      </c>
      <c r="K63" s="287">
        <v>1138907935.4400001</v>
      </c>
      <c r="L63" s="288">
        <v>1138907935.4400001</v>
      </c>
      <c r="M63" s="281"/>
      <c r="N63" s="281"/>
      <c r="O63" s="289">
        <v>486412518.18000001</v>
      </c>
      <c r="P63" s="281"/>
      <c r="Q63" s="285"/>
    </row>
    <row r="64" spans="2:17" ht="31.9" customHeight="1" x14ac:dyDescent="0.2">
      <c r="B64" s="357" t="s">
        <v>437</v>
      </c>
      <c r="C64" s="358"/>
      <c r="D64" s="358"/>
      <c r="E64" s="358"/>
      <c r="F64" s="358"/>
      <c r="G64" s="358"/>
      <c r="H64" s="287">
        <v>20224132</v>
      </c>
      <c r="I64" s="287">
        <v>176649856.65000001</v>
      </c>
      <c r="J64" s="287">
        <v>196873988.65000001</v>
      </c>
      <c r="K64" s="287">
        <v>115475816.31999999</v>
      </c>
      <c r="L64" s="288">
        <v>111840022.06999999</v>
      </c>
      <c r="M64" s="281"/>
      <c r="N64" s="281"/>
      <c r="O64" s="289">
        <v>81398172.329999998</v>
      </c>
      <c r="P64" s="281"/>
      <c r="Q64" s="285"/>
    </row>
    <row r="65" spans="2:17" ht="25.15" customHeight="1" x14ac:dyDescent="0.2">
      <c r="B65" s="357" t="s">
        <v>438</v>
      </c>
      <c r="C65" s="358"/>
      <c r="D65" s="358"/>
      <c r="E65" s="358"/>
      <c r="F65" s="358"/>
      <c r="G65" s="358"/>
      <c r="H65" s="287">
        <v>5704923178</v>
      </c>
      <c r="I65" s="287">
        <v>819166527.54999995</v>
      </c>
      <c r="J65" s="287">
        <v>6524089705.5500002</v>
      </c>
      <c r="K65" s="287">
        <v>4751836011.5200005</v>
      </c>
      <c r="L65" s="288">
        <v>4751836011.5200005</v>
      </c>
      <c r="M65" s="281"/>
      <c r="N65" s="281"/>
      <c r="O65" s="289">
        <v>1772253694.03</v>
      </c>
      <c r="P65" s="281"/>
      <c r="Q65" s="285"/>
    </row>
    <row r="66" spans="2:17" ht="25.15" customHeight="1" x14ac:dyDescent="0.2">
      <c r="B66" s="357" t="s">
        <v>439</v>
      </c>
      <c r="C66" s="358"/>
      <c r="D66" s="358"/>
      <c r="E66" s="358"/>
      <c r="F66" s="358"/>
      <c r="G66" s="358"/>
      <c r="H66" s="287">
        <v>337932796</v>
      </c>
      <c r="I66" s="287">
        <v>138107678.99000001</v>
      </c>
      <c r="J66" s="287">
        <v>476040474.99000001</v>
      </c>
      <c r="K66" s="287">
        <v>416774553.50999999</v>
      </c>
      <c r="L66" s="288">
        <v>416774553.50999999</v>
      </c>
      <c r="M66" s="281"/>
      <c r="N66" s="281"/>
      <c r="O66" s="289">
        <v>59265921.479999997</v>
      </c>
      <c r="P66" s="281"/>
      <c r="Q66" s="285"/>
    </row>
    <row r="67" spans="2:17" ht="25.15" customHeight="1" x14ac:dyDescent="0.2">
      <c r="B67" s="357" t="s">
        <v>440</v>
      </c>
      <c r="C67" s="358"/>
      <c r="D67" s="358"/>
      <c r="E67" s="358"/>
      <c r="F67" s="358"/>
      <c r="G67" s="358"/>
      <c r="H67" s="287">
        <v>9487795</v>
      </c>
      <c r="I67" s="287">
        <v>-868609.49</v>
      </c>
      <c r="J67" s="287">
        <v>8619185.5099999998</v>
      </c>
      <c r="K67" s="287">
        <v>4494918.58</v>
      </c>
      <c r="L67" s="288">
        <v>4494918.58</v>
      </c>
      <c r="M67" s="281"/>
      <c r="N67" s="281"/>
      <c r="O67" s="289">
        <v>4124266.93</v>
      </c>
      <c r="P67" s="281"/>
      <c r="Q67" s="285"/>
    </row>
    <row r="68" spans="2:17" ht="25.15" customHeight="1" x14ac:dyDescent="0.2">
      <c r="B68" s="290"/>
      <c r="C68" s="291"/>
      <c r="D68" s="291"/>
      <c r="E68" s="291"/>
      <c r="F68" s="291"/>
      <c r="G68" s="291"/>
      <c r="H68" s="293"/>
      <c r="I68" s="293"/>
      <c r="J68" s="293"/>
      <c r="K68" s="293"/>
      <c r="L68" s="294"/>
      <c r="M68" s="281"/>
      <c r="N68" s="281"/>
      <c r="O68" s="295"/>
      <c r="P68" s="281"/>
      <c r="Q68" s="285"/>
    </row>
    <row r="69" spans="2:17" ht="32.450000000000003" customHeight="1" x14ac:dyDescent="0.2">
      <c r="B69" s="290" t="s">
        <v>441</v>
      </c>
      <c r="C69" s="291"/>
      <c r="D69" s="291"/>
      <c r="E69" s="291"/>
      <c r="F69" s="291"/>
      <c r="G69" s="291"/>
      <c r="H69" s="287">
        <v>109651351</v>
      </c>
      <c r="I69" s="287">
        <v>496057414.56999999</v>
      </c>
      <c r="J69" s="287">
        <v>605708765.57000005</v>
      </c>
      <c r="K69" s="287">
        <v>295561837.24000001</v>
      </c>
      <c r="L69" s="288">
        <v>290634549.87</v>
      </c>
      <c r="M69" s="281"/>
      <c r="N69" s="281"/>
      <c r="O69" s="289">
        <v>310146928.32999998</v>
      </c>
      <c r="P69" s="281"/>
      <c r="Q69" s="285"/>
    </row>
    <row r="70" spans="2:17" ht="32.450000000000003" customHeight="1" x14ac:dyDescent="0.2">
      <c r="B70" s="357" t="s">
        <v>442</v>
      </c>
      <c r="C70" s="358"/>
      <c r="D70" s="358"/>
      <c r="E70" s="358"/>
      <c r="F70" s="358"/>
      <c r="G70" s="358"/>
      <c r="H70" s="287">
        <v>0</v>
      </c>
      <c r="I70" s="287">
        <v>31910000</v>
      </c>
      <c r="J70" s="287">
        <v>31910000</v>
      </c>
      <c r="K70" s="287">
        <v>27310000</v>
      </c>
      <c r="L70" s="288">
        <v>27310000</v>
      </c>
      <c r="M70" s="281"/>
      <c r="N70" s="281"/>
      <c r="O70" s="289">
        <v>4600000</v>
      </c>
      <c r="P70" s="281"/>
      <c r="Q70" s="285"/>
    </row>
    <row r="71" spans="2:17" ht="25.15" customHeight="1" x14ac:dyDescent="0.2">
      <c r="B71" s="357" t="s">
        <v>443</v>
      </c>
      <c r="C71" s="358"/>
      <c r="D71" s="358"/>
      <c r="E71" s="358"/>
      <c r="F71" s="358"/>
      <c r="G71" s="358"/>
      <c r="H71" s="287">
        <v>0</v>
      </c>
      <c r="I71" s="287">
        <v>66078527.82</v>
      </c>
      <c r="J71" s="287">
        <v>66078527.82</v>
      </c>
      <c r="K71" s="287">
        <v>58990346.520000003</v>
      </c>
      <c r="L71" s="288">
        <v>58990346.520000003</v>
      </c>
      <c r="M71" s="281"/>
      <c r="N71" s="281"/>
      <c r="O71" s="289">
        <v>7088181.2999999998</v>
      </c>
      <c r="P71" s="281"/>
      <c r="Q71" s="285"/>
    </row>
    <row r="72" spans="2:17" ht="25.15" customHeight="1" x14ac:dyDescent="0.2">
      <c r="B72" s="357" t="s">
        <v>444</v>
      </c>
      <c r="C72" s="358"/>
      <c r="D72" s="358"/>
      <c r="E72" s="358"/>
      <c r="F72" s="358"/>
      <c r="G72" s="358"/>
      <c r="H72" s="287">
        <v>0</v>
      </c>
      <c r="I72" s="287">
        <v>0</v>
      </c>
      <c r="J72" s="287">
        <v>0</v>
      </c>
      <c r="K72" s="287">
        <v>0</v>
      </c>
      <c r="L72" s="288">
        <v>0</v>
      </c>
      <c r="M72" s="281"/>
      <c r="N72" s="281"/>
      <c r="O72" s="289">
        <v>0</v>
      </c>
      <c r="P72" s="281"/>
      <c r="Q72" s="285"/>
    </row>
    <row r="73" spans="2:17" ht="25.15" customHeight="1" x14ac:dyDescent="0.2">
      <c r="B73" s="357" t="s">
        <v>445</v>
      </c>
      <c r="C73" s="358"/>
      <c r="D73" s="358"/>
      <c r="E73" s="358"/>
      <c r="F73" s="358"/>
      <c r="G73" s="358"/>
      <c r="H73" s="287">
        <v>0</v>
      </c>
      <c r="I73" s="287">
        <v>0</v>
      </c>
      <c r="J73" s="287">
        <v>0</v>
      </c>
      <c r="K73" s="287">
        <v>0</v>
      </c>
      <c r="L73" s="288">
        <v>0</v>
      </c>
      <c r="M73" s="281"/>
      <c r="N73" s="281"/>
      <c r="O73" s="289">
        <v>0</v>
      </c>
      <c r="P73" s="281"/>
      <c r="Q73" s="285"/>
    </row>
    <row r="74" spans="2:17" ht="25.15" customHeight="1" x14ac:dyDescent="0.2">
      <c r="B74" s="357" t="s">
        <v>446</v>
      </c>
      <c r="C74" s="358"/>
      <c r="D74" s="358"/>
      <c r="E74" s="358"/>
      <c r="F74" s="358"/>
      <c r="G74" s="358"/>
      <c r="H74" s="287">
        <v>0</v>
      </c>
      <c r="I74" s="287">
        <v>2566367.37</v>
      </c>
      <c r="J74" s="287">
        <v>2566367.37</v>
      </c>
      <c r="K74" s="287">
        <v>2495508</v>
      </c>
      <c r="L74" s="288">
        <v>2495508</v>
      </c>
      <c r="M74" s="281"/>
      <c r="N74" s="281"/>
      <c r="O74" s="289">
        <v>70859.37</v>
      </c>
      <c r="P74" s="281"/>
      <c r="Q74" s="285"/>
    </row>
    <row r="75" spans="2:17" ht="25.15" customHeight="1" x14ac:dyDescent="0.2">
      <c r="B75" s="357" t="s">
        <v>447</v>
      </c>
      <c r="C75" s="358"/>
      <c r="D75" s="358"/>
      <c r="E75" s="358"/>
      <c r="F75" s="358"/>
      <c r="G75" s="358"/>
      <c r="H75" s="287">
        <v>92443996</v>
      </c>
      <c r="I75" s="287">
        <v>361816741.87</v>
      </c>
      <c r="J75" s="287">
        <v>454260737.87</v>
      </c>
      <c r="K75" s="287">
        <v>188755037.13999999</v>
      </c>
      <c r="L75" s="288">
        <v>185827749.77000001</v>
      </c>
      <c r="M75" s="281"/>
      <c r="N75" s="281"/>
      <c r="O75" s="289">
        <v>265505700.72999999</v>
      </c>
      <c r="P75" s="281"/>
      <c r="Q75" s="285"/>
    </row>
    <row r="76" spans="2:17" ht="25.15" customHeight="1" x14ac:dyDescent="0.2">
      <c r="B76" s="357" t="s">
        <v>448</v>
      </c>
      <c r="C76" s="358"/>
      <c r="D76" s="358"/>
      <c r="E76" s="358"/>
      <c r="F76" s="358"/>
      <c r="G76" s="358"/>
      <c r="H76" s="287">
        <v>17207355</v>
      </c>
      <c r="I76" s="287">
        <v>24971110.399999999</v>
      </c>
      <c r="J76" s="287">
        <v>42178465.399999999</v>
      </c>
      <c r="K76" s="287">
        <v>9296278.4800000004</v>
      </c>
      <c r="L76" s="288">
        <v>9296278.4800000004</v>
      </c>
      <c r="M76" s="281"/>
      <c r="N76" s="281"/>
      <c r="O76" s="289">
        <v>32882186.920000002</v>
      </c>
      <c r="P76" s="281"/>
      <c r="Q76" s="285"/>
    </row>
    <row r="77" spans="2:17" ht="25.15" customHeight="1" x14ac:dyDescent="0.2">
      <c r="B77" s="357" t="s">
        <v>449</v>
      </c>
      <c r="C77" s="358"/>
      <c r="D77" s="358"/>
      <c r="E77" s="358"/>
      <c r="F77" s="358"/>
      <c r="G77" s="358"/>
      <c r="H77" s="287">
        <v>0</v>
      </c>
      <c r="I77" s="287">
        <v>6713279.9800000004</v>
      </c>
      <c r="J77" s="287">
        <v>6713279.9800000004</v>
      </c>
      <c r="K77" s="287">
        <v>6713279.9699999997</v>
      </c>
      <c r="L77" s="288">
        <v>6713279.9699999997</v>
      </c>
      <c r="M77" s="281"/>
      <c r="N77" s="281"/>
      <c r="O77" s="289">
        <v>0.01</v>
      </c>
      <c r="P77" s="281"/>
      <c r="Q77" s="285"/>
    </row>
    <row r="78" spans="2:17" ht="25.15" customHeight="1" x14ac:dyDescent="0.2">
      <c r="B78" s="357" t="s">
        <v>450</v>
      </c>
      <c r="C78" s="358"/>
      <c r="D78" s="358"/>
      <c r="E78" s="358"/>
      <c r="F78" s="358"/>
      <c r="G78" s="358"/>
      <c r="H78" s="287">
        <v>0</v>
      </c>
      <c r="I78" s="287">
        <v>2001387.13</v>
      </c>
      <c r="J78" s="287">
        <v>2001387.13</v>
      </c>
      <c r="K78" s="287">
        <v>2001387.13</v>
      </c>
      <c r="L78" s="288">
        <v>1387.13</v>
      </c>
      <c r="M78" s="281"/>
      <c r="N78" s="281"/>
      <c r="O78" s="289">
        <v>0</v>
      </c>
      <c r="P78" s="281"/>
      <c r="Q78" s="285"/>
    </row>
    <row r="79" spans="2:17" ht="25.15" customHeight="1" x14ac:dyDescent="0.2">
      <c r="B79" s="290"/>
      <c r="C79" s="291"/>
      <c r="D79" s="291"/>
      <c r="E79" s="291"/>
      <c r="F79" s="291"/>
      <c r="G79" s="291"/>
      <c r="H79" s="293"/>
      <c r="I79" s="293"/>
      <c r="J79" s="293"/>
      <c r="K79" s="293"/>
      <c r="L79" s="294"/>
      <c r="M79" s="281"/>
      <c r="N79" s="281"/>
      <c r="O79" s="295"/>
      <c r="P79" s="281"/>
      <c r="Q79" s="285"/>
    </row>
    <row r="80" spans="2:17" ht="31.15" customHeight="1" x14ac:dyDescent="0.2">
      <c r="B80" s="290" t="s">
        <v>451</v>
      </c>
      <c r="C80" s="291"/>
      <c r="D80" s="291"/>
      <c r="E80" s="291"/>
      <c r="F80" s="291"/>
      <c r="G80" s="291"/>
      <c r="H80" s="287">
        <v>1201721401</v>
      </c>
      <c r="I80" s="287">
        <v>345481635.89999998</v>
      </c>
      <c r="J80" s="287">
        <v>1547203036.9000001</v>
      </c>
      <c r="K80" s="287">
        <v>1240076249.8199999</v>
      </c>
      <c r="L80" s="288">
        <v>1240076249.8199999</v>
      </c>
      <c r="M80" s="281"/>
      <c r="N80" s="281"/>
      <c r="O80" s="289">
        <v>307126787.07999998</v>
      </c>
      <c r="P80" s="281"/>
      <c r="Q80" s="285"/>
    </row>
    <row r="81" spans="2:17" ht="33.6" customHeight="1" x14ac:dyDescent="0.2">
      <c r="B81" s="357" t="s">
        <v>452</v>
      </c>
      <c r="C81" s="358"/>
      <c r="D81" s="358"/>
      <c r="E81" s="358"/>
      <c r="F81" s="358"/>
      <c r="G81" s="358"/>
      <c r="H81" s="287">
        <v>0</v>
      </c>
      <c r="I81" s="287">
        <v>0</v>
      </c>
      <c r="J81" s="287">
        <v>0</v>
      </c>
      <c r="K81" s="287">
        <v>0</v>
      </c>
      <c r="L81" s="288">
        <v>0</v>
      </c>
      <c r="M81" s="281"/>
      <c r="N81" s="281"/>
      <c r="O81" s="289">
        <v>0</v>
      </c>
      <c r="P81" s="281"/>
      <c r="Q81" s="285"/>
    </row>
    <row r="82" spans="2:17" ht="48.6" customHeight="1" x14ac:dyDescent="0.2">
      <c r="B82" s="357" t="s">
        <v>453</v>
      </c>
      <c r="C82" s="358"/>
      <c r="D82" s="358"/>
      <c r="E82" s="358"/>
      <c r="F82" s="358"/>
      <c r="G82" s="358"/>
      <c r="H82" s="287">
        <v>1201721401</v>
      </c>
      <c r="I82" s="287">
        <v>210820261.40000001</v>
      </c>
      <c r="J82" s="287">
        <v>1412541662.4000001</v>
      </c>
      <c r="K82" s="287">
        <v>1105441529.9200001</v>
      </c>
      <c r="L82" s="288">
        <v>1105441529.9200001</v>
      </c>
      <c r="M82" s="281"/>
      <c r="N82" s="281"/>
      <c r="O82" s="289">
        <v>307100132.48000002</v>
      </c>
      <c r="P82" s="281"/>
      <c r="Q82" s="285"/>
    </row>
    <row r="83" spans="2:17" ht="29.45" customHeight="1" x14ac:dyDescent="0.2">
      <c r="B83" s="357" t="s">
        <v>454</v>
      </c>
      <c r="C83" s="358"/>
      <c r="D83" s="358"/>
      <c r="E83" s="358"/>
      <c r="F83" s="358"/>
      <c r="G83" s="358"/>
      <c r="H83" s="287">
        <v>0</v>
      </c>
      <c r="I83" s="287">
        <v>0</v>
      </c>
      <c r="J83" s="287">
        <v>0</v>
      </c>
      <c r="K83" s="287">
        <v>0</v>
      </c>
      <c r="L83" s="288">
        <v>0</v>
      </c>
      <c r="M83" s="281"/>
      <c r="N83" s="281"/>
      <c r="O83" s="289">
        <v>0</v>
      </c>
      <c r="P83" s="281"/>
      <c r="Q83" s="285"/>
    </row>
    <row r="84" spans="2:17" ht="27.6" customHeight="1" x14ac:dyDescent="0.2">
      <c r="B84" s="357" t="s">
        <v>455</v>
      </c>
      <c r="C84" s="358"/>
      <c r="D84" s="358"/>
      <c r="E84" s="358"/>
      <c r="F84" s="358"/>
      <c r="G84" s="358"/>
      <c r="H84" s="287">
        <v>0</v>
      </c>
      <c r="I84" s="287">
        <v>134661374.5</v>
      </c>
      <c r="J84" s="287">
        <v>134661374.5</v>
      </c>
      <c r="K84" s="287">
        <v>134634719.90000001</v>
      </c>
      <c r="L84" s="288">
        <v>134634719.90000001</v>
      </c>
      <c r="M84" s="281"/>
      <c r="N84" s="281"/>
      <c r="O84" s="289">
        <v>26654.6</v>
      </c>
      <c r="P84" s="281"/>
      <c r="Q84" s="285"/>
    </row>
    <row r="85" spans="2:17" ht="18.600000000000001" customHeight="1" x14ac:dyDescent="0.2">
      <c r="B85" s="292"/>
      <c r="C85" s="281"/>
      <c r="D85" s="281"/>
      <c r="E85" s="281"/>
      <c r="F85" s="281"/>
      <c r="G85" s="281"/>
      <c r="H85" s="293"/>
      <c r="I85" s="293"/>
      <c r="J85" s="293"/>
      <c r="K85" s="293"/>
      <c r="L85" s="294"/>
      <c r="M85" s="281"/>
      <c r="N85" s="281"/>
      <c r="O85" s="295"/>
      <c r="P85" s="281"/>
      <c r="Q85" s="285"/>
    </row>
    <row r="86" spans="2:17" ht="22.15" customHeight="1" x14ac:dyDescent="0.2">
      <c r="B86" s="364" t="s">
        <v>390</v>
      </c>
      <c r="C86" s="365"/>
      <c r="D86" s="365"/>
      <c r="E86" s="365"/>
      <c r="F86" s="365"/>
      <c r="G86" s="365"/>
      <c r="H86" s="366">
        <v>19277532100</v>
      </c>
      <c r="I86" s="366">
        <v>3384531228.6100001</v>
      </c>
      <c r="J86" s="366">
        <v>22662063328.610001</v>
      </c>
      <c r="K86" s="366">
        <v>15396753574.690001</v>
      </c>
      <c r="L86" s="367">
        <v>15290875227.940001</v>
      </c>
      <c r="M86" s="365"/>
      <c r="N86" s="365"/>
      <c r="O86" s="368">
        <v>7265309753.9200001</v>
      </c>
      <c r="P86" s="365"/>
      <c r="Q86" s="369"/>
    </row>
  </sheetData>
  <mergeCells count="233">
    <mergeCell ref="B86:G86"/>
    <mergeCell ref="L86:N86"/>
    <mergeCell ref="O86:Q86"/>
    <mergeCell ref="B84:G84"/>
    <mergeCell ref="L84:N84"/>
    <mergeCell ref="O84:Q84"/>
    <mergeCell ref="B85:G85"/>
    <mergeCell ref="L85:N85"/>
    <mergeCell ref="O85:Q85"/>
    <mergeCell ref="B82:G82"/>
    <mergeCell ref="L82:N82"/>
    <mergeCell ref="O82:Q82"/>
    <mergeCell ref="B83:G83"/>
    <mergeCell ref="L83:N83"/>
    <mergeCell ref="O83:Q83"/>
    <mergeCell ref="B80:G80"/>
    <mergeCell ref="L80:N80"/>
    <mergeCell ref="O80:Q80"/>
    <mergeCell ref="B81:G81"/>
    <mergeCell ref="L81:N81"/>
    <mergeCell ref="O81:Q81"/>
    <mergeCell ref="B78:G78"/>
    <mergeCell ref="L78:N78"/>
    <mergeCell ref="O78:Q78"/>
    <mergeCell ref="B79:G79"/>
    <mergeCell ref="L79:N79"/>
    <mergeCell ref="O79:Q79"/>
    <mergeCell ref="B76:G76"/>
    <mergeCell ref="L76:N76"/>
    <mergeCell ref="O76:Q76"/>
    <mergeCell ref="B77:G77"/>
    <mergeCell ref="L77:N77"/>
    <mergeCell ref="O77:Q77"/>
    <mergeCell ref="B74:G74"/>
    <mergeCell ref="L74:N74"/>
    <mergeCell ref="O74:Q74"/>
    <mergeCell ref="B75:G75"/>
    <mergeCell ref="L75:N75"/>
    <mergeCell ref="O75:Q75"/>
    <mergeCell ref="B72:G72"/>
    <mergeCell ref="L72:N72"/>
    <mergeCell ref="O72:Q72"/>
    <mergeCell ref="B73:G73"/>
    <mergeCell ref="L73:N73"/>
    <mergeCell ref="O73:Q73"/>
    <mergeCell ref="B70:G70"/>
    <mergeCell ref="L70:N70"/>
    <mergeCell ref="O70:Q70"/>
    <mergeCell ref="B71:G71"/>
    <mergeCell ref="L71:N71"/>
    <mergeCell ref="O71:Q71"/>
    <mergeCell ref="B68:G68"/>
    <mergeCell ref="L68:N68"/>
    <mergeCell ref="O68:Q68"/>
    <mergeCell ref="B69:G69"/>
    <mergeCell ref="L69:N69"/>
    <mergeCell ref="O69:Q69"/>
    <mergeCell ref="B66:G66"/>
    <mergeCell ref="L66:N66"/>
    <mergeCell ref="O66:Q66"/>
    <mergeCell ref="B67:G67"/>
    <mergeCell ref="L67:N67"/>
    <mergeCell ref="O67:Q67"/>
    <mergeCell ref="B64:G64"/>
    <mergeCell ref="L64:N64"/>
    <mergeCell ref="O64:Q64"/>
    <mergeCell ref="B65:G65"/>
    <mergeCell ref="L65:N65"/>
    <mergeCell ref="O65:Q65"/>
    <mergeCell ref="B62:G62"/>
    <mergeCell ref="L62:N62"/>
    <mergeCell ref="O62:Q62"/>
    <mergeCell ref="B63:G63"/>
    <mergeCell ref="L63:N63"/>
    <mergeCell ref="O63:Q63"/>
    <mergeCell ref="B60:G60"/>
    <mergeCell ref="L60:N60"/>
    <mergeCell ref="O60:Q60"/>
    <mergeCell ref="B61:G61"/>
    <mergeCell ref="L61:N61"/>
    <mergeCell ref="O61:Q61"/>
    <mergeCell ref="B58:G58"/>
    <mergeCell ref="L58:N58"/>
    <mergeCell ref="O58:Q58"/>
    <mergeCell ref="B59:G59"/>
    <mergeCell ref="L59:N59"/>
    <mergeCell ref="O59:Q59"/>
    <mergeCell ref="B56:G56"/>
    <mergeCell ref="L56:N56"/>
    <mergeCell ref="O56:Q56"/>
    <mergeCell ref="B57:G57"/>
    <mergeCell ref="L57:N57"/>
    <mergeCell ref="O57:Q57"/>
    <mergeCell ref="B54:G54"/>
    <mergeCell ref="L54:N54"/>
    <mergeCell ref="O54:Q54"/>
    <mergeCell ref="B55:G55"/>
    <mergeCell ref="L55:N55"/>
    <mergeCell ref="O55:Q55"/>
    <mergeCell ref="B52:G52"/>
    <mergeCell ref="L52:N52"/>
    <mergeCell ref="O52:Q52"/>
    <mergeCell ref="B53:G53"/>
    <mergeCell ref="L53:N53"/>
    <mergeCell ref="O53:Q53"/>
    <mergeCell ref="B50:G50"/>
    <mergeCell ref="L50:N50"/>
    <mergeCell ref="O50:Q50"/>
    <mergeCell ref="B51:G51"/>
    <mergeCell ref="L51:N51"/>
    <mergeCell ref="O51:Q51"/>
    <mergeCell ref="B48:G48"/>
    <mergeCell ref="L48:N48"/>
    <mergeCell ref="O48:Q48"/>
    <mergeCell ref="B49:G49"/>
    <mergeCell ref="L49:N49"/>
    <mergeCell ref="O49:Q49"/>
    <mergeCell ref="B46:G46"/>
    <mergeCell ref="L46:N46"/>
    <mergeCell ref="O46:Q46"/>
    <mergeCell ref="B47:G47"/>
    <mergeCell ref="L47:N47"/>
    <mergeCell ref="O47:Q47"/>
    <mergeCell ref="B44:G44"/>
    <mergeCell ref="L44:N44"/>
    <mergeCell ref="O44:Q44"/>
    <mergeCell ref="B45:G45"/>
    <mergeCell ref="L45:N45"/>
    <mergeCell ref="O45:Q45"/>
    <mergeCell ref="B42:G42"/>
    <mergeCell ref="L42:N42"/>
    <mergeCell ref="O42:Q42"/>
    <mergeCell ref="B43:G43"/>
    <mergeCell ref="L43:N43"/>
    <mergeCell ref="O43:Q43"/>
    <mergeCell ref="B40:G40"/>
    <mergeCell ref="L40:N40"/>
    <mergeCell ref="O40:Q40"/>
    <mergeCell ref="B41:G41"/>
    <mergeCell ref="L41:N41"/>
    <mergeCell ref="O41:Q41"/>
    <mergeCell ref="B38:G38"/>
    <mergeCell ref="L38:N38"/>
    <mergeCell ref="O38:Q38"/>
    <mergeCell ref="B39:G39"/>
    <mergeCell ref="L39:N39"/>
    <mergeCell ref="O39:Q39"/>
    <mergeCell ref="B36:G36"/>
    <mergeCell ref="L36:N36"/>
    <mergeCell ref="O36:Q36"/>
    <mergeCell ref="B37:G37"/>
    <mergeCell ref="L37:N37"/>
    <mergeCell ref="O37:Q37"/>
    <mergeCell ref="B34:G34"/>
    <mergeCell ref="L34:N34"/>
    <mergeCell ref="O34:Q34"/>
    <mergeCell ref="B35:G35"/>
    <mergeCell ref="L35:N35"/>
    <mergeCell ref="O35:Q35"/>
    <mergeCell ref="B32:G32"/>
    <mergeCell ref="L32:N32"/>
    <mergeCell ref="O32:Q32"/>
    <mergeCell ref="B33:G33"/>
    <mergeCell ref="L33:N33"/>
    <mergeCell ref="O33:Q33"/>
    <mergeCell ref="B30:G30"/>
    <mergeCell ref="L30:N30"/>
    <mergeCell ref="O30:Q30"/>
    <mergeCell ref="B31:G31"/>
    <mergeCell ref="L31:N31"/>
    <mergeCell ref="O31:Q31"/>
    <mergeCell ref="B28:G28"/>
    <mergeCell ref="L28:N28"/>
    <mergeCell ref="O28:Q28"/>
    <mergeCell ref="B29:G29"/>
    <mergeCell ref="L29:N29"/>
    <mergeCell ref="O29:Q29"/>
    <mergeCell ref="B26:G26"/>
    <mergeCell ref="L26:N26"/>
    <mergeCell ref="O26:Q26"/>
    <mergeCell ref="B27:G27"/>
    <mergeCell ref="L27:N27"/>
    <mergeCell ref="O27:Q27"/>
    <mergeCell ref="B24:G24"/>
    <mergeCell ref="L24:N24"/>
    <mergeCell ref="O24:Q24"/>
    <mergeCell ref="B25:G25"/>
    <mergeCell ref="L25:N25"/>
    <mergeCell ref="O25:Q25"/>
    <mergeCell ref="B22:G22"/>
    <mergeCell ref="L22:N22"/>
    <mergeCell ref="O22:Q22"/>
    <mergeCell ref="B23:G23"/>
    <mergeCell ref="L23:N23"/>
    <mergeCell ref="O23:Q23"/>
    <mergeCell ref="B20:G20"/>
    <mergeCell ref="L20:N20"/>
    <mergeCell ref="O20:Q20"/>
    <mergeCell ref="B21:G21"/>
    <mergeCell ref="L21:N21"/>
    <mergeCell ref="O21:Q21"/>
    <mergeCell ref="B18:G18"/>
    <mergeCell ref="L18:N18"/>
    <mergeCell ref="O18:Q18"/>
    <mergeCell ref="B19:G19"/>
    <mergeCell ref="L19:N19"/>
    <mergeCell ref="O19:Q19"/>
    <mergeCell ref="B16:G16"/>
    <mergeCell ref="L16:N16"/>
    <mergeCell ref="O16:Q16"/>
    <mergeCell ref="B17:G17"/>
    <mergeCell ref="L17:N17"/>
    <mergeCell ref="O17:Q17"/>
    <mergeCell ref="B14:G14"/>
    <mergeCell ref="L14:N14"/>
    <mergeCell ref="O14:Q14"/>
    <mergeCell ref="B15:G15"/>
    <mergeCell ref="L15:N15"/>
    <mergeCell ref="O15:Q15"/>
    <mergeCell ref="B12:G12"/>
    <mergeCell ref="L12:N12"/>
    <mergeCell ref="O12:Q12"/>
    <mergeCell ref="B13:G13"/>
    <mergeCell ref="L13:N13"/>
    <mergeCell ref="O13:Q13"/>
    <mergeCell ref="D2:D5"/>
    <mergeCell ref="F3:N6"/>
    <mergeCell ref="B10:G10"/>
    <mergeCell ref="H10:N10"/>
    <mergeCell ref="O10:Q10"/>
    <mergeCell ref="B11:G11"/>
    <mergeCell ref="L11:N11"/>
    <mergeCell ref="O11:Q11"/>
  </mergeCells>
  <pageMargins left="0.39370078740157483" right="0" top="0.39370078740157483" bottom="0.39370078740157483" header="0.19685039370078741" footer="0.19685039370078741"/>
  <pageSetup scale="6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zoomScale="55" zoomScaleNormal="55" workbookViewId="0">
      <selection activeCell="E31" sqref="E31"/>
    </sheetView>
  </sheetViews>
  <sheetFormatPr baseColWidth="10" defaultRowHeight="15" x14ac:dyDescent="0.25"/>
  <cols>
    <col min="1" max="1" width="1.140625" customWidth="1"/>
    <col min="2" max="2" width="6" customWidth="1"/>
    <col min="3" max="3" width="4.7109375" style="370" customWidth="1"/>
    <col min="4" max="4" width="46.28515625" style="370" customWidth="1"/>
    <col min="5" max="5" width="23.85546875" style="371" customWidth="1"/>
    <col min="6" max="6" width="21.28515625" style="372" bestFit="1" customWidth="1"/>
    <col min="7" max="7" width="25" style="371" customWidth="1"/>
    <col min="8" max="8" width="24.5703125" style="371" customWidth="1"/>
    <col min="9" max="9" width="23.7109375" style="371" bestFit="1" customWidth="1"/>
    <col min="10" max="10" width="23.5703125" style="371" customWidth="1"/>
    <col min="11" max="11" width="0.42578125" customWidth="1"/>
    <col min="12" max="13" width="16.85546875" bestFit="1" customWidth="1"/>
  </cols>
  <sheetData>
    <row r="1" spans="1:13" ht="12" customHeight="1" x14ac:dyDescent="0.25"/>
    <row r="2" spans="1:13" ht="16.899999999999999" customHeight="1" x14ac:dyDescent="0.25">
      <c r="B2" s="373"/>
      <c r="C2" s="374"/>
      <c r="D2" s="374"/>
      <c r="E2" s="374"/>
      <c r="F2" s="374"/>
      <c r="G2" s="374"/>
      <c r="H2" s="374"/>
      <c r="I2" s="374"/>
      <c r="J2" s="375"/>
    </row>
    <row r="3" spans="1:13" ht="19.899999999999999" customHeight="1" x14ac:dyDescent="0.25">
      <c r="B3" s="376"/>
      <c r="C3" s="377"/>
      <c r="D3" s="377"/>
      <c r="E3" s="377"/>
      <c r="F3" s="377"/>
      <c r="G3" s="377"/>
      <c r="H3" s="377"/>
      <c r="I3" s="377"/>
      <c r="J3" s="378"/>
    </row>
    <row r="4" spans="1:13" ht="19.899999999999999" customHeight="1" x14ac:dyDescent="0.25">
      <c r="B4" s="376" t="s">
        <v>456</v>
      </c>
      <c r="C4" s="377"/>
      <c r="D4" s="377"/>
      <c r="E4" s="377"/>
      <c r="F4" s="377"/>
      <c r="G4" s="377"/>
      <c r="H4" s="377"/>
      <c r="I4" s="377"/>
      <c r="J4" s="378"/>
    </row>
    <row r="5" spans="1:13" ht="16.149999999999999" customHeight="1" x14ac:dyDescent="0.25">
      <c r="B5" s="376" t="s">
        <v>457</v>
      </c>
      <c r="C5" s="377"/>
      <c r="D5" s="377"/>
      <c r="E5" s="377"/>
      <c r="F5" s="377"/>
      <c r="G5" s="377"/>
      <c r="H5" s="377"/>
      <c r="I5" s="377"/>
      <c r="J5" s="378"/>
    </row>
    <row r="6" spans="1:13" ht="18" customHeight="1" x14ac:dyDescent="0.25">
      <c r="B6" s="376" t="s">
        <v>458</v>
      </c>
      <c r="C6" s="377"/>
      <c r="D6" s="377"/>
      <c r="E6" s="377"/>
      <c r="F6" s="377"/>
      <c r="G6" s="377"/>
      <c r="H6" s="377"/>
      <c r="I6" s="377"/>
      <c r="J6" s="378"/>
    </row>
    <row r="7" spans="1:13" ht="16.899999999999999" customHeight="1" x14ac:dyDescent="0.25">
      <c r="B7" s="376" t="s">
        <v>459</v>
      </c>
      <c r="C7" s="377"/>
      <c r="D7" s="377"/>
      <c r="E7" s="377"/>
      <c r="F7" s="377"/>
      <c r="G7" s="377"/>
      <c r="H7" s="377"/>
      <c r="I7" s="377"/>
      <c r="J7" s="378"/>
    </row>
    <row r="8" spans="1:13" ht="15.75" x14ac:dyDescent="0.25">
      <c r="B8" s="376" t="s">
        <v>3</v>
      </c>
      <c r="C8" s="377"/>
      <c r="D8" s="377"/>
      <c r="E8" s="377"/>
      <c r="F8" s="377"/>
      <c r="G8" s="377"/>
      <c r="H8" s="377"/>
      <c r="I8" s="377"/>
      <c r="J8" s="378"/>
    </row>
    <row r="9" spans="1:13" ht="22.15" customHeight="1" x14ac:dyDescent="0.25">
      <c r="B9" s="379"/>
      <c r="C9" s="380"/>
      <c r="D9" s="380"/>
      <c r="E9" s="380"/>
      <c r="F9" s="381"/>
      <c r="G9" s="380"/>
      <c r="H9" s="380"/>
      <c r="I9" s="380"/>
      <c r="J9" s="382"/>
    </row>
    <row r="10" spans="1:13" ht="11.45" customHeight="1" x14ac:dyDescent="0.25">
      <c r="A10" s="383"/>
      <c r="B10" s="384"/>
      <c r="C10" s="384"/>
      <c r="D10" s="384"/>
      <c r="E10" s="385"/>
      <c r="F10" s="386"/>
      <c r="G10" s="385"/>
      <c r="H10" s="385"/>
      <c r="I10" s="385"/>
      <c r="J10" s="387"/>
    </row>
    <row r="11" spans="1:13" ht="28.15" customHeight="1" x14ac:dyDescent="0.25">
      <c r="B11" s="388" t="s">
        <v>460</v>
      </c>
      <c r="C11" s="389"/>
      <c r="D11" s="390"/>
      <c r="E11" s="391" t="s">
        <v>311</v>
      </c>
      <c r="F11" s="392"/>
      <c r="G11" s="392"/>
      <c r="H11" s="392"/>
      <c r="I11" s="393"/>
      <c r="J11" s="394" t="s">
        <v>461</v>
      </c>
    </row>
    <row r="12" spans="1:13" ht="34.15" customHeight="1" x14ac:dyDescent="0.25">
      <c r="B12" s="395"/>
      <c r="C12" s="396"/>
      <c r="D12" s="397"/>
      <c r="E12" s="398" t="s">
        <v>462</v>
      </c>
      <c r="F12" s="399" t="s">
        <v>313</v>
      </c>
      <c r="G12" s="398" t="s">
        <v>239</v>
      </c>
      <c r="H12" s="398" t="s">
        <v>6</v>
      </c>
      <c r="I12" s="398" t="s">
        <v>25</v>
      </c>
      <c r="J12" s="400"/>
    </row>
    <row r="13" spans="1:13" x14ac:dyDescent="0.25">
      <c r="B13" s="401"/>
      <c r="C13" s="402"/>
      <c r="D13" s="403"/>
      <c r="F13" s="404"/>
      <c r="H13" s="405"/>
      <c r="J13" s="405"/>
    </row>
    <row r="14" spans="1:13" x14ac:dyDescent="0.25">
      <c r="A14" s="406"/>
      <c r="B14" s="407" t="s">
        <v>463</v>
      </c>
      <c r="C14" s="408"/>
      <c r="D14" s="409"/>
      <c r="E14" s="410">
        <v>2430306608</v>
      </c>
      <c r="F14" s="411">
        <v>-13981276.779999996</v>
      </c>
      <c r="G14" s="410">
        <v>2416325331.2200007</v>
      </c>
      <c r="H14" s="410">
        <v>1550206901.3599963</v>
      </c>
      <c r="I14" s="410">
        <v>1545681230.360002</v>
      </c>
      <c r="J14" s="410">
        <v>866118429.86000443</v>
      </c>
      <c r="K14" s="412"/>
    </row>
    <row r="15" spans="1:13" s="418" customFormat="1" x14ac:dyDescent="0.25">
      <c r="A15" s="413"/>
      <c r="B15" s="407"/>
      <c r="C15" s="414"/>
      <c r="D15" s="415"/>
      <c r="E15" s="416"/>
      <c r="F15" s="411"/>
      <c r="G15" s="416"/>
      <c r="H15" s="417"/>
      <c r="I15" s="416"/>
      <c r="J15" s="417"/>
    </row>
    <row r="16" spans="1:13" x14ac:dyDescent="0.25">
      <c r="A16" s="406"/>
      <c r="B16" s="407" t="s">
        <v>464</v>
      </c>
      <c r="C16" s="408"/>
      <c r="D16" s="409"/>
      <c r="E16" s="419">
        <v>1599172799</v>
      </c>
      <c r="F16" s="420">
        <v>-5547743.9199999943</v>
      </c>
      <c r="G16" s="419">
        <v>1593625055.0800006</v>
      </c>
      <c r="H16" s="421">
        <v>1007083832.309996</v>
      </c>
      <c r="I16" s="419">
        <v>1004122536.930002</v>
      </c>
      <c r="J16" s="421">
        <v>586541222.77000463</v>
      </c>
      <c r="L16" s="371"/>
      <c r="M16" s="371"/>
    </row>
    <row r="17" spans="1:10" s="418" customFormat="1" x14ac:dyDescent="0.25">
      <c r="A17" s="413"/>
      <c r="B17" s="407"/>
      <c r="C17" s="422"/>
      <c r="D17" s="423"/>
      <c r="E17" s="419"/>
      <c r="F17" s="420"/>
      <c r="G17" s="419"/>
      <c r="H17" s="421"/>
      <c r="I17" s="419"/>
      <c r="J17" s="421"/>
    </row>
    <row r="18" spans="1:10" x14ac:dyDescent="0.25">
      <c r="A18" s="406"/>
      <c r="B18" s="407" t="s">
        <v>465</v>
      </c>
      <c r="C18" s="424"/>
      <c r="D18" s="425"/>
      <c r="E18" s="419">
        <v>223501200</v>
      </c>
      <c r="F18" s="420">
        <v>-2973337.36</v>
      </c>
      <c r="G18" s="419">
        <v>220527862.63999993</v>
      </c>
      <c r="H18" s="421">
        <v>155176722.47000006</v>
      </c>
      <c r="I18" s="419">
        <v>154781339.91</v>
      </c>
      <c r="J18" s="421">
        <v>65351140.169999868</v>
      </c>
    </row>
    <row r="19" spans="1:10" s="418" customFormat="1" x14ac:dyDescent="0.25">
      <c r="A19" s="413"/>
      <c r="B19" s="407"/>
      <c r="C19" s="422"/>
      <c r="D19" s="423"/>
      <c r="E19" s="419"/>
      <c r="F19" s="420"/>
      <c r="G19" s="419"/>
      <c r="H19" s="421"/>
      <c r="I19" s="419"/>
      <c r="J19" s="421"/>
    </row>
    <row r="20" spans="1:10" x14ac:dyDescent="0.25">
      <c r="A20" s="406"/>
      <c r="B20" s="407" t="s">
        <v>466</v>
      </c>
      <c r="C20" s="424"/>
      <c r="D20" s="425"/>
      <c r="E20" s="419">
        <v>154246571</v>
      </c>
      <c r="F20" s="420">
        <v>-1808229.3500000006</v>
      </c>
      <c r="G20" s="419">
        <v>152438341.65000001</v>
      </c>
      <c r="H20" s="421">
        <v>97304590.600000024</v>
      </c>
      <c r="I20" s="419">
        <v>96985827.420000017</v>
      </c>
      <c r="J20" s="421">
        <v>55133751.049999982</v>
      </c>
    </row>
    <row r="21" spans="1:10" hidden="1" x14ac:dyDescent="0.25">
      <c r="A21" s="406"/>
      <c r="B21" s="426"/>
      <c r="C21" s="427" t="s">
        <v>467</v>
      </c>
      <c r="D21" s="428" t="s">
        <v>468</v>
      </c>
      <c r="E21" s="429" t="s">
        <v>469</v>
      </c>
      <c r="F21" s="430"/>
      <c r="G21" s="429"/>
      <c r="H21" s="431" t="s">
        <v>470</v>
      </c>
      <c r="I21" s="429" t="s">
        <v>470</v>
      </c>
      <c r="J21" s="421"/>
    </row>
    <row r="22" spans="1:10" hidden="1" x14ac:dyDescent="0.25">
      <c r="A22" s="406"/>
      <c r="B22" s="426"/>
      <c r="C22" s="424" t="s">
        <v>471</v>
      </c>
      <c r="D22" s="425" t="s">
        <v>472</v>
      </c>
      <c r="E22" s="419">
        <v>125507123</v>
      </c>
      <c r="F22" s="420"/>
      <c r="G22" s="419"/>
      <c r="H22" s="421">
        <v>119180127.37</v>
      </c>
      <c r="I22" s="419">
        <v>119180127.37</v>
      </c>
      <c r="J22" s="421"/>
    </row>
    <row r="23" spans="1:10" hidden="1" x14ac:dyDescent="0.25">
      <c r="A23" s="406"/>
      <c r="B23" s="426"/>
      <c r="C23" s="424" t="s">
        <v>473</v>
      </c>
      <c r="D23" s="425" t="s">
        <v>474</v>
      </c>
      <c r="E23" s="419">
        <v>3093120</v>
      </c>
      <c r="F23" s="420"/>
      <c r="G23" s="419"/>
      <c r="H23" s="421">
        <v>3551044.1</v>
      </c>
      <c r="I23" s="419">
        <v>3551044.1</v>
      </c>
      <c r="J23" s="421"/>
    </row>
    <row r="24" spans="1:10" hidden="1" x14ac:dyDescent="0.25">
      <c r="A24" s="406"/>
      <c r="B24" s="426"/>
      <c r="C24" s="424" t="s">
        <v>475</v>
      </c>
      <c r="D24" s="425" t="s">
        <v>476</v>
      </c>
      <c r="E24" s="419">
        <v>937801</v>
      </c>
      <c r="F24" s="420"/>
      <c r="G24" s="419"/>
      <c r="H24" s="421">
        <v>110494.39999999999</v>
      </c>
      <c r="I24" s="419">
        <v>110494.39999999999</v>
      </c>
      <c r="J24" s="421"/>
    </row>
    <row r="25" spans="1:10" hidden="1" x14ac:dyDescent="0.25">
      <c r="A25" s="406"/>
      <c r="B25" s="426"/>
      <c r="C25" s="424"/>
      <c r="D25" s="425"/>
      <c r="E25" s="419">
        <f>SUM(E22:E24)</f>
        <v>129538044</v>
      </c>
      <c r="F25" s="420"/>
      <c r="G25" s="419"/>
      <c r="H25" s="421">
        <f>SUM(H22:H24)</f>
        <v>122841665.87</v>
      </c>
      <c r="I25" s="419">
        <f>SUM(I22:I24)</f>
        <v>122841665.87</v>
      </c>
      <c r="J25" s="421"/>
    </row>
    <row r="26" spans="1:10" hidden="1" x14ac:dyDescent="0.25">
      <c r="A26" s="406"/>
      <c r="B26" s="426"/>
      <c r="C26" s="424" t="s">
        <v>477</v>
      </c>
      <c r="D26" s="425"/>
      <c r="E26" s="419"/>
      <c r="F26" s="420"/>
      <c r="G26" s="419"/>
      <c r="H26" s="421"/>
      <c r="I26" s="419"/>
      <c r="J26" s="421"/>
    </row>
    <row r="27" spans="1:10" x14ac:dyDescent="0.25">
      <c r="A27" s="406"/>
      <c r="B27" s="426"/>
      <c r="C27" s="424"/>
      <c r="D27" s="425"/>
      <c r="E27" s="419"/>
      <c r="F27" s="420"/>
      <c r="G27" s="419"/>
      <c r="H27" s="421"/>
      <c r="I27" s="419"/>
      <c r="J27" s="421"/>
    </row>
    <row r="28" spans="1:10" x14ac:dyDescent="0.25">
      <c r="A28" s="406"/>
      <c r="B28" s="426"/>
      <c r="C28" s="424" t="s">
        <v>478</v>
      </c>
      <c r="D28" s="425"/>
      <c r="E28" s="419">
        <v>53986299.849999994</v>
      </c>
      <c r="F28" s="420">
        <v>-632880.27250000008</v>
      </c>
      <c r="G28" s="419">
        <v>53353419.577500001</v>
      </c>
      <c r="H28" s="421">
        <v>34056606.710000008</v>
      </c>
      <c r="I28" s="419">
        <v>33945039.597000003</v>
      </c>
      <c r="J28" s="421">
        <v>19296812.867499992</v>
      </c>
    </row>
    <row r="29" spans="1:10" s="418" customFormat="1" x14ac:dyDescent="0.25">
      <c r="A29" s="413"/>
      <c r="B29" s="407"/>
      <c r="C29" s="408" t="s">
        <v>479</v>
      </c>
      <c r="D29" s="425"/>
      <c r="E29" s="419">
        <v>100260271.15000001</v>
      </c>
      <c r="F29" s="420">
        <v>-1175349.0775000004</v>
      </c>
      <c r="G29" s="419">
        <v>99084922.072500005</v>
      </c>
      <c r="H29" s="421">
        <v>63247983.890000015</v>
      </c>
      <c r="I29" s="419">
        <v>63040787.823000014</v>
      </c>
      <c r="J29" s="421">
        <v>35836938.18249999</v>
      </c>
    </row>
    <row r="30" spans="1:10" s="418" customFormat="1" x14ac:dyDescent="0.25">
      <c r="A30" s="413"/>
      <c r="B30" s="407"/>
      <c r="C30" s="408"/>
      <c r="D30" s="409"/>
      <c r="E30" s="419"/>
      <c r="F30" s="421"/>
      <c r="G30" s="419"/>
      <c r="H30" s="421"/>
      <c r="I30" s="419"/>
      <c r="J30" s="417"/>
    </row>
    <row r="31" spans="1:10" x14ac:dyDescent="0.25">
      <c r="A31" s="406"/>
      <c r="B31" s="432" t="s">
        <v>480</v>
      </c>
      <c r="C31" s="408"/>
      <c r="D31" s="409"/>
      <c r="E31" s="419">
        <v>453386038</v>
      </c>
      <c r="F31" s="420">
        <v>-3651966.15</v>
      </c>
      <c r="G31" s="419">
        <v>449734071.85000014</v>
      </c>
      <c r="H31" s="421">
        <v>290641755.97999996</v>
      </c>
      <c r="I31" s="419">
        <v>289791526.10000002</v>
      </c>
      <c r="J31" s="421">
        <v>159092315.87000018</v>
      </c>
    </row>
    <row r="32" spans="1:10" x14ac:dyDescent="0.25">
      <c r="A32" s="406"/>
      <c r="B32" s="426"/>
      <c r="C32" s="408"/>
      <c r="D32" s="409"/>
      <c r="E32" s="419"/>
      <c r="F32" s="421"/>
      <c r="G32" s="419"/>
      <c r="H32" s="421"/>
      <c r="I32" s="419"/>
      <c r="J32" s="421"/>
    </row>
    <row r="33" spans="1:10" x14ac:dyDescent="0.25">
      <c r="A33" s="406"/>
      <c r="B33" s="407" t="s">
        <v>481</v>
      </c>
      <c r="C33" s="414"/>
      <c r="D33" s="415"/>
      <c r="E33" s="433">
        <v>0</v>
      </c>
      <c r="F33" s="434">
        <v>0</v>
      </c>
      <c r="G33" s="433">
        <v>0</v>
      </c>
      <c r="H33" s="433">
        <v>0</v>
      </c>
      <c r="I33" s="433">
        <v>0</v>
      </c>
      <c r="J33" s="435">
        <v>0</v>
      </c>
    </row>
    <row r="34" spans="1:10" x14ac:dyDescent="0.25">
      <c r="A34" s="406"/>
      <c r="B34" s="407" t="s">
        <v>482</v>
      </c>
      <c r="C34" s="414"/>
      <c r="D34" s="415"/>
      <c r="E34" s="419"/>
      <c r="F34" s="421"/>
      <c r="G34" s="419"/>
      <c r="H34" s="421"/>
      <c r="I34" s="419"/>
      <c r="J34" s="421"/>
    </row>
    <row r="35" spans="1:10" x14ac:dyDescent="0.25">
      <c r="A35" s="406"/>
      <c r="B35" s="407" t="s">
        <v>483</v>
      </c>
      <c r="C35" s="414"/>
      <c r="D35" s="415"/>
      <c r="E35" s="419"/>
      <c r="F35" s="421"/>
      <c r="G35" s="419"/>
      <c r="H35" s="421"/>
      <c r="I35" s="419"/>
      <c r="J35" s="421"/>
    </row>
    <row r="36" spans="1:10" x14ac:dyDescent="0.25">
      <c r="A36" s="406"/>
      <c r="B36" s="426"/>
      <c r="C36" s="408" t="s">
        <v>484</v>
      </c>
      <c r="D36" s="409"/>
      <c r="E36" s="433">
        <v>0</v>
      </c>
      <c r="F36" s="434">
        <v>0</v>
      </c>
      <c r="G36" s="433">
        <v>0</v>
      </c>
      <c r="H36" s="433">
        <v>0</v>
      </c>
      <c r="I36" s="433">
        <v>0</v>
      </c>
      <c r="J36" s="435">
        <v>0</v>
      </c>
    </row>
    <row r="37" spans="1:10" x14ac:dyDescent="0.25">
      <c r="A37" s="406"/>
      <c r="B37" s="426"/>
      <c r="C37" s="408" t="s">
        <v>485</v>
      </c>
      <c r="D37" s="409"/>
      <c r="E37" s="433">
        <v>0</v>
      </c>
      <c r="F37" s="434">
        <v>0</v>
      </c>
      <c r="G37" s="433">
        <v>0</v>
      </c>
      <c r="H37" s="433">
        <v>0</v>
      </c>
      <c r="I37" s="433">
        <v>0</v>
      </c>
      <c r="J37" s="435">
        <v>0</v>
      </c>
    </row>
    <row r="38" spans="1:10" x14ac:dyDescent="0.25">
      <c r="A38" s="406"/>
      <c r="B38" s="426"/>
      <c r="C38" s="408"/>
      <c r="D38" s="409"/>
      <c r="E38" s="419"/>
      <c r="F38" s="421"/>
      <c r="G38" s="419"/>
      <c r="H38" s="421"/>
      <c r="I38" s="419"/>
      <c r="J38" s="421"/>
    </row>
    <row r="39" spans="1:10" x14ac:dyDescent="0.25">
      <c r="A39" s="406"/>
      <c r="B39" s="407" t="s">
        <v>486</v>
      </c>
      <c r="C39" s="408"/>
      <c r="D39" s="409"/>
      <c r="E39" s="433">
        <v>0</v>
      </c>
      <c r="F39" s="434">
        <v>0</v>
      </c>
      <c r="G39" s="433">
        <v>0</v>
      </c>
      <c r="H39" s="433">
        <v>0</v>
      </c>
      <c r="I39" s="433">
        <v>0</v>
      </c>
      <c r="J39" s="435">
        <v>0</v>
      </c>
    </row>
    <row r="40" spans="1:10" x14ac:dyDescent="0.25">
      <c r="A40" s="406"/>
      <c r="B40" s="426"/>
      <c r="C40" s="408"/>
      <c r="D40" s="409"/>
      <c r="E40" s="419"/>
      <c r="F40" s="421"/>
      <c r="G40" s="419"/>
      <c r="H40" s="421"/>
      <c r="I40" s="419"/>
      <c r="J40" s="421"/>
    </row>
    <row r="41" spans="1:10" x14ac:dyDescent="0.25">
      <c r="A41" s="406"/>
      <c r="B41" s="407" t="s">
        <v>487</v>
      </c>
      <c r="C41" s="408"/>
      <c r="D41" s="409"/>
      <c r="E41" s="416">
        <v>4106096429.5300002</v>
      </c>
      <c r="F41" s="417">
        <v>4246951.68</v>
      </c>
      <c r="G41" s="416">
        <f>G43+G45</f>
        <v>4110343381.1999998</v>
      </c>
      <c r="H41" s="417">
        <f>H43+H45</f>
        <v>2832513996.4300003</v>
      </c>
      <c r="I41" s="417">
        <f>I43+I45</f>
        <v>2832513996.4300003</v>
      </c>
      <c r="J41" s="417">
        <f>J43+J45</f>
        <v>1277829384.77</v>
      </c>
    </row>
    <row r="42" spans="1:10" x14ac:dyDescent="0.25">
      <c r="A42" s="406"/>
      <c r="B42" s="407"/>
      <c r="C42" s="408"/>
      <c r="D42" s="409"/>
      <c r="E42" s="416"/>
      <c r="F42" s="417"/>
      <c r="G42" s="416"/>
      <c r="H42" s="417"/>
      <c r="I42" s="416"/>
      <c r="J42" s="417"/>
    </row>
    <row r="43" spans="1:10" x14ac:dyDescent="0.25">
      <c r="A43" s="406"/>
      <c r="B43" s="407" t="s">
        <v>464</v>
      </c>
      <c r="C43" s="408"/>
      <c r="D43" s="409"/>
      <c r="E43" s="433">
        <v>0</v>
      </c>
      <c r="F43" s="421">
        <v>4246951.6800000668</v>
      </c>
      <c r="G43" s="419">
        <v>4246951.68</v>
      </c>
      <c r="H43" s="421">
        <v>4135701.15</v>
      </c>
      <c r="I43" s="419">
        <v>4135701.15</v>
      </c>
      <c r="J43" s="421">
        <v>111250.53000006685</v>
      </c>
    </row>
    <row r="44" spans="1:10" x14ac:dyDescent="0.25">
      <c r="A44" s="406"/>
      <c r="B44" s="426"/>
      <c r="C44" s="408"/>
      <c r="D44" s="409"/>
      <c r="E44" s="419"/>
      <c r="F44" s="421"/>
      <c r="G44" s="419"/>
      <c r="H44" s="421"/>
      <c r="I44" s="419"/>
      <c r="J44" s="421"/>
    </row>
    <row r="45" spans="1:10" x14ac:dyDescent="0.25">
      <c r="A45" s="406"/>
      <c r="B45" s="407" t="s">
        <v>465</v>
      </c>
      <c r="C45" s="408"/>
      <c r="D45" s="409"/>
      <c r="E45" s="419">
        <v>4106096429.5300002</v>
      </c>
      <c r="F45" s="421">
        <v>0</v>
      </c>
      <c r="G45" s="419">
        <v>4106096429.52</v>
      </c>
      <c r="H45" s="421">
        <v>2828378295.2800002</v>
      </c>
      <c r="I45" s="419">
        <v>2828378295.2800002</v>
      </c>
      <c r="J45" s="421">
        <v>1277718134.24</v>
      </c>
    </row>
    <row r="46" spans="1:10" x14ac:dyDescent="0.25">
      <c r="A46" s="406"/>
      <c r="B46" s="426"/>
      <c r="C46" s="408"/>
      <c r="D46" s="409"/>
      <c r="E46" s="436"/>
      <c r="F46" s="437"/>
      <c r="G46" s="436"/>
      <c r="H46" s="437"/>
      <c r="I46" s="436"/>
      <c r="J46" s="437"/>
    </row>
    <row r="47" spans="1:10" x14ac:dyDescent="0.25">
      <c r="A47" s="406"/>
      <c r="B47" s="407" t="s">
        <v>466</v>
      </c>
      <c r="C47" s="408"/>
      <c r="D47" s="409"/>
      <c r="E47" s="433">
        <v>0</v>
      </c>
      <c r="F47" s="434">
        <v>0</v>
      </c>
      <c r="G47" s="433">
        <v>0</v>
      </c>
      <c r="H47" s="433">
        <v>0</v>
      </c>
      <c r="I47" s="433">
        <v>0</v>
      </c>
      <c r="J47" s="435">
        <v>0</v>
      </c>
    </row>
    <row r="48" spans="1:10" x14ac:dyDescent="0.25">
      <c r="A48" s="406"/>
      <c r="B48" s="426"/>
      <c r="C48" s="424" t="s">
        <v>478</v>
      </c>
      <c r="D48" s="409"/>
      <c r="E48" s="433">
        <v>0</v>
      </c>
      <c r="F48" s="434">
        <v>0</v>
      </c>
      <c r="G48" s="433">
        <v>0</v>
      </c>
      <c r="H48" s="433">
        <v>0</v>
      </c>
      <c r="I48" s="433">
        <v>0</v>
      </c>
      <c r="J48" s="435">
        <v>0</v>
      </c>
    </row>
    <row r="49" spans="1:10" x14ac:dyDescent="0.25">
      <c r="A49" s="406"/>
      <c r="B49" s="426"/>
      <c r="C49" s="408" t="s">
        <v>479</v>
      </c>
      <c r="D49" s="409"/>
      <c r="E49" s="433">
        <v>0</v>
      </c>
      <c r="F49" s="434">
        <v>0</v>
      </c>
      <c r="G49" s="433">
        <v>0</v>
      </c>
      <c r="H49" s="433">
        <v>0</v>
      </c>
      <c r="I49" s="433">
        <v>0</v>
      </c>
      <c r="J49" s="435">
        <v>0</v>
      </c>
    </row>
    <row r="50" spans="1:10" x14ac:dyDescent="0.25">
      <c r="A50" s="406"/>
      <c r="B50" s="426"/>
      <c r="C50" s="408"/>
      <c r="D50" s="409"/>
      <c r="E50" s="436"/>
      <c r="F50" s="437"/>
      <c r="G50" s="436"/>
      <c r="H50" s="437"/>
      <c r="I50" s="436"/>
      <c r="J50" s="437"/>
    </row>
    <row r="51" spans="1:10" x14ac:dyDescent="0.25">
      <c r="A51" s="406"/>
      <c r="B51" s="432" t="s">
        <v>480</v>
      </c>
      <c r="C51" s="408"/>
      <c r="D51" s="409"/>
      <c r="E51" s="433">
        <v>0</v>
      </c>
      <c r="F51" s="434">
        <v>0</v>
      </c>
      <c r="G51" s="433">
        <v>0</v>
      </c>
      <c r="H51" s="433">
        <v>0</v>
      </c>
      <c r="I51" s="433">
        <v>0</v>
      </c>
      <c r="J51" s="435">
        <v>0</v>
      </c>
    </row>
    <row r="52" spans="1:10" x14ac:dyDescent="0.25">
      <c r="A52" s="406"/>
      <c r="B52" s="426"/>
      <c r="C52" s="408"/>
      <c r="D52" s="409"/>
      <c r="E52" s="436"/>
      <c r="F52" s="437"/>
      <c r="G52" s="436"/>
      <c r="H52" s="437"/>
      <c r="I52" s="436"/>
      <c r="J52" s="437"/>
    </row>
    <row r="53" spans="1:10" x14ac:dyDescent="0.25">
      <c r="A53" s="406"/>
      <c r="B53" s="407" t="s">
        <v>481</v>
      </c>
      <c r="C53" s="408"/>
      <c r="D53" s="409"/>
      <c r="E53" s="433">
        <v>0</v>
      </c>
      <c r="F53" s="434">
        <v>0</v>
      </c>
      <c r="G53" s="433">
        <v>0</v>
      </c>
      <c r="H53" s="433">
        <v>0</v>
      </c>
      <c r="I53" s="433">
        <v>0</v>
      </c>
      <c r="J53" s="435">
        <v>0</v>
      </c>
    </row>
    <row r="54" spans="1:10" x14ac:dyDescent="0.25">
      <c r="A54" s="406"/>
      <c r="B54" s="407" t="s">
        <v>482</v>
      </c>
      <c r="C54" s="408"/>
      <c r="D54" s="409"/>
      <c r="E54" s="436"/>
      <c r="F54" s="437"/>
      <c r="G54" s="436"/>
      <c r="H54" s="437"/>
      <c r="I54" s="436"/>
      <c r="J54" s="437"/>
    </row>
    <row r="55" spans="1:10" x14ac:dyDescent="0.25">
      <c r="A55" s="406"/>
      <c r="B55" s="407" t="s">
        <v>483</v>
      </c>
      <c r="C55" s="408"/>
      <c r="D55" s="409"/>
      <c r="E55" s="436"/>
      <c r="F55" s="437"/>
      <c r="G55" s="436"/>
      <c r="H55" s="437"/>
      <c r="I55" s="436"/>
      <c r="J55" s="437"/>
    </row>
    <row r="56" spans="1:10" x14ac:dyDescent="0.25">
      <c r="A56" s="406"/>
      <c r="B56" s="407"/>
      <c r="C56" s="408" t="s">
        <v>484</v>
      </c>
      <c r="D56" s="409"/>
      <c r="E56" s="433">
        <v>0</v>
      </c>
      <c r="F56" s="434">
        <v>0</v>
      </c>
      <c r="G56" s="433">
        <v>0</v>
      </c>
      <c r="H56" s="433">
        <v>0</v>
      </c>
      <c r="I56" s="433">
        <v>0</v>
      </c>
      <c r="J56" s="435">
        <v>0</v>
      </c>
    </row>
    <row r="57" spans="1:10" x14ac:dyDescent="0.25">
      <c r="A57" s="406"/>
      <c r="B57" s="407"/>
      <c r="C57" s="408" t="s">
        <v>485</v>
      </c>
      <c r="D57" s="409"/>
      <c r="E57" s="433">
        <v>0</v>
      </c>
      <c r="F57" s="434">
        <v>0</v>
      </c>
      <c r="G57" s="433">
        <v>0</v>
      </c>
      <c r="H57" s="433">
        <v>0</v>
      </c>
      <c r="I57" s="433">
        <v>0</v>
      </c>
      <c r="J57" s="435">
        <v>0</v>
      </c>
    </row>
    <row r="58" spans="1:10" x14ac:dyDescent="0.25">
      <c r="A58" s="406"/>
      <c r="B58" s="426"/>
      <c r="C58" s="408"/>
      <c r="D58" s="409"/>
      <c r="E58" s="436"/>
      <c r="F58" s="437"/>
      <c r="G58" s="436"/>
      <c r="H58" s="437"/>
      <c r="I58" s="436"/>
      <c r="J58" s="437"/>
    </row>
    <row r="59" spans="1:10" x14ac:dyDescent="0.25">
      <c r="A59" s="406"/>
      <c r="B59" s="407" t="s">
        <v>486</v>
      </c>
      <c r="C59" s="408"/>
      <c r="D59" s="409"/>
      <c r="E59" s="433">
        <v>0</v>
      </c>
      <c r="F59" s="434">
        <v>0</v>
      </c>
      <c r="G59" s="433">
        <v>0</v>
      </c>
      <c r="H59" s="433">
        <v>0</v>
      </c>
      <c r="I59" s="433">
        <v>0</v>
      </c>
      <c r="J59" s="435">
        <v>0</v>
      </c>
    </row>
    <row r="60" spans="1:10" x14ac:dyDescent="0.25">
      <c r="A60" s="406"/>
      <c r="B60" s="426"/>
      <c r="C60" s="408"/>
      <c r="D60" s="409"/>
      <c r="E60" s="436"/>
      <c r="F60" s="437"/>
      <c r="G60" s="436"/>
      <c r="H60" s="437"/>
      <c r="I60" s="436"/>
      <c r="J60" s="437"/>
    </row>
    <row r="61" spans="1:10" x14ac:dyDescent="0.25">
      <c r="A61" s="406"/>
      <c r="B61" s="407" t="s">
        <v>488</v>
      </c>
      <c r="C61" s="408"/>
      <c r="D61" s="409"/>
      <c r="E61" s="438">
        <f>E41+E14</f>
        <v>6536403037.5300007</v>
      </c>
      <c r="F61" s="411">
        <f>F14+F41</f>
        <v>-9734325.0999999959</v>
      </c>
      <c r="G61" s="439">
        <f>G14+G41</f>
        <v>6526668712.4200001</v>
      </c>
      <c r="H61" s="439">
        <f>H14+H41</f>
        <v>4382720897.7899971</v>
      </c>
      <c r="I61" s="439">
        <f>I14+I41</f>
        <v>4378195226.7900028</v>
      </c>
      <c r="J61" s="440">
        <f>J14+J41</f>
        <v>2143947814.6300044</v>
      </c>
    </row>
    <row r="62" spans="1:10" x14ac:dyDescent="0.25">
      <c r="A62" s="406"/>
      <c r="B62" s="407" t="s">
        <v>489</v>
      </c>
      <c r="C62" s="408"/>
      <c r="D62" s="409"/>
      <c r="E62" s="436"/>
      <c r="F62" s="437"/>
      <c r="G62" s="436"/>
      <c r="H62" s="437"/>
      <c r="I62" s="436"/>
      <c r="J62" s="437"/>
    </row>
    <row r="63" spans="1:10" ht="6" customHeight="1" x14ac:dyDescent="0.25">
      <c r="B63" s="441"/>
      <c r="C63" s="442"/>
      <c r="D63" s="443"/>
      <c r="E63" s="444"/>
      <c r="F63" s="445"/>
      <c r="G63" s="444"/>
      <c r="H63" s="446"/>
      <c r="I63" s="444"/>
      <c r="J63" s="446"/>
    </row>
    <row r="88" spans="3:10" x14ac:dyDescent="0.25">
      <c r="C88"/>
      <c r="D88"/>
      <c r="E88"/>
      <c r="H88"/>
      <c r="I88"/>
      <c r="J88"/>
    </row>
    <row r="89" spans="3:10" x14ac:dyDescent="0.25">
      <c r="C89"/>
      <c r="D89"/>
      <c r="E89"/>
      <c r="H89"/>
      <c r="I89"/>
      <c r="J89"/>
    </row>
    <row r="90" spans="3:10" x14ac:dyDescent="0.25">
      <c r="C90"/>
      <c r="D90"/>
      <c r="E90"/>
      <c r="H90"/>
      <c r="I90"/>
      <c r="J90"/>
    </row>
  </sheetData>
  <mergeCells count="10">
    <mergeCell ref="B8:J8"/>
    <mergeCell ref="B11:D12"/>
    <mergeCell ref="E11:I11"/>
    <mergeCell ref="J11:J12"/>
    <mergeCell ref="B2:J2"/>
    <mergeCell ref="B3:J3"/>
    <mergeCell ref="B4:J4"/>
    <mergeCell ref="B5:J5"/>
    <mergeCell ref="B6:J6"/>
    <mergeCell ref="B7:J7"/>
  </mergeCells>
  <pageMargins left="0.39370078740157483" right="0.39370078740157483" top="0.51181102362204722" bottom="0.59055118110236227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F1</vt:lpstr>
      <vt:lpstr>F2</vt:lpstr>
      <vt:lpstr>F3</vt:lpstr>
      <vt:lpstr>F4</vt:lpstr>
      <vt:lpstr>F5</vt:lpstr>
      <vt:lpstr>F6 A</vt:lpstr>
      <vt:lpstr>F6 B</vt:lpstr>
      <vt:lpstr>F6 C</vt:lpstr>
      <vt:lpstr>F6 D</vt:lpstr>
      <vt:lpstr>'F6 A'!Área_de_impresión</vt:lpstr>
      <vt:lpstr>'F6 B'!Área_de_impresión</vt:lpstr>
      <vt:lpstr>'F6 C'!Área_de_impresión</vt:lpstr>
      <vt:lpstr>'F6 D'!Área_de_impresión</vt:lpstr>
      <vt:lpstr>'F4'!Títulos_a_imprimir</vt:lpstr>
      <vt:lpstr>'F6 A'!Títulos_a_imprimir</vt:lpstr>
      <vt:lpstr>'F6 B'!Títulos_a_imprimir</vt:lpstr>
      <vt:lpstr>'F6 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Eduardo del Jesus Puga Antonio</cp:lastModifiedBy>
  <cp:lastPrinted>2017-10-27T20:47:20Z</cp:lastPrinted>
  <dcterms:created xsi:type="dcterms:W3CDTF">2017-10-27T20:45:30Z</dcterms:created>
  <dcterms:modified xsi:type="dcterms:W3CDTF">2017-10-30T17:56:03Z</dcterms:modified>
</cp:coreProperties>
</file>