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duardodelJesusPugaA\Documents\Dirección de Contabilidad\3. Formatos LDF\2016 4to Trimestre\"/>
    </mc:Choice>
  </mc:AlternateContent>
  <bookViews>
    <workbookView xWindow="0" yWindow="0" windowWidth="20490" windowHeight="6720" activeTab="7"/>
  </bookViews>
  <sheets>
    <sheet name="F1" sheetId="5" r:id="rId1"/>
    <sheet name="F2" sheetId="2" r:id="rId2"/>
    <sheet name="F3" sheetId="3" r:id="rId3"/>
    <sheet name="F4" sheetId="1" r:id="rId4"/>
    <sheet name="F6a" sheetId="6" r:id="rId5"/>
    <sheet name="F6b" sheetId="7" r:id="rId6"/>
    <sheet name="F6c" sheetId="8" r:id="rId7"/>
    <sheet name="F6d" sheetId="9" r:id="rId8"/>
  </sheets>
  <externalReferences>
    <externalReference r:id="rId9"/>
  </externalReferences>
  <definedNames>
    <definedName name="_xlnm.Print_Area" localSheetId="0">'F1'!$A$1:$F$106</definedName>
    <definedName name="_xlnm.Print_Area" localSheetId="4">F6a!$A$1:$N$178</definedName>
    <definedName name="_xlnm.Print_Area" localSheetId="5">F6b!$A$1:$R$115</definedName>
    <definedName name="_xlnm.Print_Area" localSheetId="6">F6c!$A$1:$R$103</definedName>
    <definedName name="_xlnm.Print_Area" localSheetId="7">F6d!$A$1:$K$83</definedName>
    <definedName name="_xlnm.Database">F6d!#REF!</definedName>
    <definedName name="_xlnm.Print_Titles" localSheetId="0">'F1'!$1:$5</definedName>
    <definedName name="_xlnm.Print_Titles" localSheetId="3">'F4'!$1:$9</definedName>
    <definedName name="_xlnm.Print_Titles" localSheetId="4">F6a!$1:$9</definedName>
    <definedName name="_xlnm.Print_Titles" localSheetId="5">F6b!$1:$9</definedName>
    <definedName name="_xlnm.Print_Titles" localSheetId="6">F6c!$1:$10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9" l="1"/>
  <c r="I59" i="9"/>
  <c r="H59" i="9"/>
  <c r="G59" i="9"/>
  <c r="F59" i="9"/>
  <c r="E59" i="9"/>
  <c r="I24" i="9"/>
  <c r="H24" i="9"/>
  <c r="E24" i="9"/>
  <c r="F9" i="5"/>
  <c r="F20" i="5"/>
  <c r="F25" i="5"/>
  <c r="F29" i="5"/>
  <c r="F34" i="5"/>
  <c r="F42" i="5"/>
  <c r="F47" i="5"/>
  <c r="F53" i="5"/>
  <c r="F67" i="5"/>
  <c r="F69" i="5"/>
  <c r="F73" i="5"/>
  <c r="F79" i="5"/>
  <c r="F78" i="5"/>
  <c r="F85" i="5"/>
  <c r="F89" i="5"/>
  <c r="F91" i="5"/>
  <c r="E9" i="5"/>
  <c r="E20" i="5"/>
  <c r="E25" i="5"/>
  <c r="E29" i="5"/>
  <c r="E34" i="5"/>
  <c r="E42" i="5"/>
  <c r="E47" i="5"/>
  <c r="E53" i="5"/>
  <c r="E67" i="5"/>
  <c r="E69" i="5"/>
  <c r="E73" i="5"/>
  <c r="E79" i="5"/>
  <c r="E78" i="5"/>
  <c r="E85" i="5"/>
  <c r="E89" i="5"/>
  <c r="E91" i="5"/>
  <c r="C9" i="5"/>
  <c r="C18" i="5"/>
  <c r="C27" i="5"/>
  <c r="C34" i="5"/>
  <c r="C43" i="5"/>
  <c r="C47" i="5"/>
  <c r="C53" i="5"/>
  <c r="C70" i="5"/>
  <c r="C72" i="5"/>
  <c r="B9" i="5"/>
  <c r="B18" i="5"/>
  <c r="B27" i="5"/>
  <c r="B34" i="5"/>
  <c r="B43" i="5"/>
  <c r="B47" i="5"/>
  <c r="B53" i="5"/>
  <c r="B70" i="5"/>
  <c r="B72" i="5"/>
  <c r="H43" i="2"/>
  <c r="H42" i="2"/>
  <c r="H40" i="2"/>
  <c r="H39" i="2"/>
  <c r="H38" i="2"/>
  <c r="G38" i="2"/>
  <c r="F38" i="2"/>
  <c r="E38" i="2"/>
  <c r="D38" i="2"/>
  <c r="C38" i="2"/>
  <c r="I28" i="2"/>
  <c r="F28" i="2"/>
  <c r="D28" i="2"/>
  <c r="G26" i="2"/>
  <c r="H22" i="2"/>
  <c r="E22" i="2"/>
  <c r="G22" i="2"/>
  <c r="H21" i="2"/>
  <c r="E21" i="2"/>
  <c r="G21" i="2"/>
  <c r="H20" i="2"/>
  <c r="H19" i="2"/>
  <c r="H18" i="2"/>
  <c r="H12" i="2"/>
  <c r="H28" i="2"/>
  <c r="E20" i="2"/>
  <c r="G20" i="2"/>
  <c r="G19" i="2"/>
  <c r="G18" i="2"/>
  <c r="G12" i="2"/>
  <c r="G28" i="2"/>
  <c r="C19" i="2"/>
  <c r="C18" i="2"/>
  <c r="C12" i="2"/>
  <c r="C28" i="2"/>
  <c r="E19" i="2"/>
  <c r="E18" i="2"/>
  <c r="E12" i="2"/>
  <c r="E28" i="2"/>
  <c r="E82" i="1"/>
  <c r="D82" i="1"/>
  <c r="E80" i="1"/>
  <c r="D80" i="1"/>
  <c r="C80" i="1"/>
  <c r="E78" i="1"/>
  <c r="D78" i="1"/>
  <c r="C78" i="1"/>
  <c r="E77" i="1"/>
  <c r="E76" i="1"/>
  <c r="D77" i="1"/>
  <c r="C77" i="1"/>
  <c r="C76" i="1"/>
  <c r="D76" i="1"/>
  <c r="D74" i="1"/>
  <c r="D84" i="1"/>
  <c r="D86" i="1"/>
  <c r="E74" i="1"/>
  <c r="E84" i="1"/>
  <c r="E86" i="1"/>
  <c r="C74" i="1"/>
  <c r="C84" i="1"/>
  <c r="C86" i="1"/>
  <c r="E64" i="1"/>
  <c r="D64" i="1"/>
  <c r="E62" i="1"/>
  <c r="D62" i="1"/>
  <c r="E60" i="1"/>
  <c r="D60" i="1"/>
  <c r="C60" i="1"/>
  <c r="E59" i="1"/>
  <c r="D59" i="1"/>
  <c r="D58" i="1"/>
  <c r="C59" i="1"/>
  <c r="E58" i="1"/>
  <c r="E56" i="1"/>
  <c r="E66" i="1"/>
  <c r="E68" i="1"/>
  <c r="C58" i="1"/>
  <c r="D56" i="1"/>
  <c r="C56" i="1"/>
  <c r="E46" i="1"/>
  <c r="D46" i="1"/>
  <c r="C46" i="1"/>
  <c r="E43" i="1"/>
  <c r="E50" i="1"/>
  <c r="E14" i="1"/>
  <c r="E11" i="1"/>
  <c r="E16" i="1"/>
  <c r="E20" i="1"/>
  <c r="E24" i="1"/>
  <c r="E26" i="1"/>
  <c r="E28" i="1"/>
  <c r="E33" i="1"/>
  <c r="E37" i="1"/>
  <c r="D43" i="1"/>
  <c r="D50" i="1"/>
  <c r="D14" i="1"/>
  <c r="D11" i="1"/>
  <c r="D16" i="1"/>
  <c r="D20" i="1"/>
  <c r="D24" i="1"/>
  <c r="D26" i="1"/>
  <c r="D28" i="1"/>
  <c r="D33" i="1"/>
  <c r="D37" i="1"/>
  <c r="C43" i="1"/>
  <c r="C50" i="1"/>
  <c r="C14" i="1"/>
  <c r="C11" i="1"/>
  <c r="C33" i="1"/>
  <c r="C17" i="1"/>
  <c r="C62" i="1"/>
  <c r="D66" i="1"/>
  <c r="D68" i="1"/>
  <c r="C66" i="1"/>
  <c r="C68" i="1"/>
  <c r="C16" i="1"/>
  <c r="C24" i="1"/>
  <c r="C26" i="1"/>
  <c r="C28" i="1"/>
  <c r="C37" i="1"/>
</calcChain>
</file>

<file path=xl/sharedStrings.xml><?xml version="1.0" encoding="utf-8"?>
<sst xmlns="http://schemas.openxmlformats.org/spreadsheetml/2006/main" count="615" uniqueCount="415">
  <si>
    <t>PODER EJECUTIVO DEL GOBIERNO DEL ESTADO DE CAMPECHE</t>
  </si>
  <si>
    <t>Formato 4 -Balance Presupuestario - LDF</t>
  </si>
  <si>
    <t xml:space="preserve">Del 1 de enero al 31 de diciembre de 2016 </t>
  </si>
  <si>
    <t>(PESOS)</t>
  </si>
  <si>
    <t xml:space="preserve">Concepto </t>
  </si>
  <si>
    <t>Estimado/</t>
  </si>
  <si>
    <t>Devengado</t>
  </si>
  <si>
    <t>Recaudado/</t>
  </si>
  <si>
    <t xml:space="preserve">Aprobado 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</si>
  <si>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</si>
  <si>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</si>
  <si>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</si>
  <si>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</si>
  <si>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</si>
  <si>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</si>
  <si>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</si>
  <si>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</si>
  <si>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</si>
  <si>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</si>
  <si>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</si>
  <si>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</si>
  <si>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</si>
  <si>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</si>
  <si>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</si>
  <si>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</si>
  <si>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</si>
  <si>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</si>
  <si>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</si>
  <si>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</si>
  <si>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</si>
  <si>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</si>
  <si>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</si>
  <si>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</si>
  <si>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</si>
  <si>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</si>
  <si>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</si>
  <si>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</si>
  <si>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</si>
  <si>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</si>
  <si>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</si>
  <si>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</si>
  <si>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</si>
  <si>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</si>
  <si>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</si>
  <si>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</si>
  <si>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</si>
  <si>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Ente Público:    GOBIERNO DEL ESTADO DE CAMPECHE</t>
  </si>
  <si>
    <t>Formato 2 -Informe Analítico de la Deuda Pública y Otros Pasivos -LDF</t>
  </si>
  <si>
    <t>Del 1 de enero al 31 de diciembre de 2016</t>
  </si>
  <si>
    <t>Denominación de la Deuda Pública y Otros Pasivos ( c )</t>
  </si>
  <si>
    <t>Saldo al 31 de diciembre de 2015 (d)</t>
  </si>
  <si>
    <t xml:space="preserve">Disposiciones del Periodo (e) </t>
  </si>
  <si>
    <t>Amortizaciones del Período (f)</t>
  </si>
  <si>
    <t>Revaluaciones, Reclasificaciones y otros ajustes (g)</t>
  </si>
  <si>
    <t>Saldo Final del Período (h)  h=d+e-f+g</t>
  </si>
  <si>
    <t>Pago de intereses del Período (i)</t>
  </si>
  <si>
    <t>Pago de comisiones y demás costos asociados durante el Periodo (j)</t>
  </si>
  <si>
    <t xml:space="preserve">1.- Deuda Pública (1=A+B)  </t>
  </si>
  <si>
    <t>A. Corto Plazo (A=a1+a2+a3)</t>
  </si>
  <si>
    <t xml:space="preserve">   a1) Instituciones de Crédito</t>
  </si>
  <si>
    <t xml:space="preserve">  a2) Títulos y Valores</t>
  </si>
  <si>
    <t xml:space="preserve">  a3) Arrendamientos Financieros</t>
  </si>
  <si>
    <t xml:space="preserve">  B. Largo Plazo (B=b1+b2+b3)</t>
  </si>
  <si>
    <t>b1) Instituciones de Crédito</t>
  </si>
  <si>
    <t>BANAMEX, S. A.</t>
  </si>
  <si>
    <t>b2) Títulos y Valores</t>
  </si>
  <si>
    <t>b3) Arrendamientos Financieros</t>
  </si>
  <si>
    <t>2.- Otros Pasivos</t>
  </si>
  <si>
    <t>3.- Total de la Deuda Pública y Otros Pásivos (3=1+2)</t>
  </si>
  <si>
    <t>4.- Deuda Contingente ¹ (informativo)</t>
  </si>
  <si>
    <t xml:space="preserve">   A. Deuda Contingente 1</t>
  </si>
  <si>
    <t xml:space="preserve">   B. Deuda Contingente 2</t>
  </si>
  <si>
    <t xml:space="preserve">   C. Deuda Contingente XX</t>
  </si>
  <si>
    <t>5.- Valor de Instrumentos Bono Cupón Cero ² (infomativo)</t>
  </si>
  <si>
    <t>A. Instrumento Bono Cupón Cero FONREC</t>
  </si>
  <si>
    <t>B. Instrumento Bono Cupón Cero PROFISE</t>
  </si>
  <si>
    <t>C. Instrumento Bono Cupón Cero FONREC</t>
  </si>
  <si>
    <t>D. Instrumento Bono Cupón Cero FONREC</t>
  </si>
  <si>
    <t>E. Instrumento Bono Cupón Cero FONREC</t>
  </si>
  <si>
    <t>Oblicaciones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</si>
  <si>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</si>
  <si>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</si>
  <si>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</si>
  <si>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</si>
  <si>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</si>
  <si>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</si>
  <si>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  A. Crédito 1</t>
  </si>
  <si>
    <t xml:space="preserve">  B. Crédito 2</t>
  </si>
  <si>
    <t xml:space="preserve">  C. Crédito XX</t>
  </si>
  <si>
    <t>Ente Público:     GOBIERNO DEL ESTADO DE CAMPECHE</t>
  </si>
  <si>
    <t>Formato 3 -Informe Analítico de Obligaciones de Diferentes Financiamientos -LDF</t>
  </si>
  <si>
    <t>Denominación de las Obligaciones Diferentes de Financiamiento ( 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</si>
  <si>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</si>
  <si>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</si>
  <si>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</si>
  <si>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</si>
  <si>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</si>
  <si>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</si>
  <si>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</si>
  <si>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2016 (k)</t>
  </si>
  <si>
    <t>Monto pagado de la inversión actualizado al 30 de septiembre de 2016(l)</t>
  </si>
  <si>
    <t>Saldo pendiente por pagar de la inversión al 30 de septiembre de 2016         (m= g-l)</t>
  </si>
  <si>
    <t>A. Asociaciones Público Privadas (APP´s)            (A= a+b+c+d)</t>
  </si>
  <si>
    <t xml:space="preserve">   a) APP 1</t>
  </si>
  <si>
    <t xml:space="preserve">   b) APP 2</t>
  </si>
  <si>
    <t xml:space="preserve">   c) APP 3</t>
  </si>
  <si>
    <t xml:space="preserve">   d) APP XX</t>
  </si>
  <si>
    <t>B. Otros instrumentos (B= a+b+c+d)</t>
  </si>
  <si>
    <t xml:space="preserve">   a) Otro Instumento 1</t>
  </si>
  <si>
    <t xml:space="preserve">   b) Otro Instrumento 2</t>
  </si>
  <si>
    <t xml:space="preserve">   c) Otro Instrumento 3</t>
  </si>
  <si>
    <t xml:space="preserve">   d) Otro instrumento XX</t>
  </si>
  <si>
    <t>C. Total de Obligaciones Diferentes de Financiamiento (C=A+B)</t>
  </si>
  <si>
    <t>Ente Público: PODER EJECUTIVO DEL GOBIERNO DEL ESTADO DE CAMPECHE</t>
  </si>
  <si>
    <t>Formato 1  Estado de Situación Financiera Detallado - LDF</t>
  </si>
  <si>
    <t>Al 31 de diciembre de 2016 y 2015</t>
  </si>
  <si>
    <t>31 de diciembre de 2015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</si>
  <si>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</si>
  <si>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</si>
  <si>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</si>
  <si>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</si>
  <si>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</si>
  <si>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</si>
  <si>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</si>
  <si>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</si>
  <si>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</si>
  <si>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</si>
  <si>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</si>
  <si>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</si>
  <si>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</si>
  <si>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</si>
  <si>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</si>
  <si>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</si>
  <si>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</si>
  <si>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</si>
  <si>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</si>
  <si>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</si>
  <si>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</si>
  <si>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b. Derechos a Recibir Efectivo o Equivalentes (b=b1+b2+b3+b4+b5+b6+b7)</t>
  </si>
  <si>
    <t>a9) Otras Cuentas por Pagar a Corto Plazo</t>
  </si>
  <si>
    <t>b1) Inversiones Financieras de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</si>
  <si>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</si>
  <si>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</si>
  <si>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</si>
  <si>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</si>
  <si>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</si>
  <si>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</si>
  <si>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</si>
  <si>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</si>
  <si>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</si>
  <si>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</si>
  <si>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</si>
  <si>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</si>
  <si>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</si>
  <si>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</si>
  <si>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</si>
  <si>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</si>
  <si>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</si>
  <si>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</si>
  <si>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</si>
  <si>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</si>
  <si>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</si>
  <si>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</si>
  <si>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</si>
  <si>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</si>
  <si>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</si>
  <si>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</si>
  <si>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</si>
  <si>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</si>
  <si>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</si>
  <si>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</si>
  <si>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</si>
  <si>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</si>
  <si>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</si>
  <si>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</si>
  <si>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</si>
  <si>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</si>
  <si>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</si>
  <si>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e. Almacenes</t>
  </si>
  <si>
    <t>g. Provisiones a Corto Plazo (g=g1+g2+g3)</t>
  </si>
  <si>
    <t>f. Estimación por Pérdida o Deterioro de Activos Circulantes (f=f1+f2)</t>
  </si>
  <si>
    <t>g1) Provisión para Demandas y Juicios a Corto Plazo</t>
  </si>
  <si>
    <t>f1) Estimaciones para Cuentas Incobrables por Derechos a Recibir Efectivo o Equivalentes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</si>
  <si>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</si>
  <si>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</si>
  <si>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</si>
  <si>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</si>
  <si>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</si>
  <si>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</si>
  <si>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</si>
  <si>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</si>
  <si>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</si>
  <si>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</si>
  <si>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</si>
  <si>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</si>
  <si>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</si>
  <si>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</si>
  <si>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</si>
  <si>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</si>
  <si>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</si>
  <si>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</si>
  <si>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</si>
  <si>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</si>
  <si>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</si>
  <si>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</si>
  <si>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</si>
  <si>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</si>
  <si>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</si>
  <si>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</si>
  <si>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</si>
  <si>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</si>
  <si>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</si>
  <si>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</si>
  <si>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</si>
  <si>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</si>
  <si>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</si>
  <si>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</si>
  <si>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</si>
  <si>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</si>
  <si>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</si>
  <si>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</si>
  <si>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</si>
  <si>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</si>
  <si>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</si>
  <si>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</si>
  <si>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</si>
  <si>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</si>
  <si>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</si>
  <si>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</si>
  <si>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</si>
  <si>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</si>
  <si>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</si>
  <si>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</si>
  <si>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</si>
  <si>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</si>
  <si>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</si>
  <si>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</si>
  <si>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</si>
  <si>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</si>
  <si>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</si>
  <si>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PUBLICA</t>
  </si>
  <si>
    <t>i1) AMORTIZACION DE LA DEUDA PUBLICA</t>
  </si>
  <si>
    <t>I. DEUDA PUBLICA (I= i1+i2+i3+i4+i5+i6+i7)</t>
  </si>
  <si>
    <t>h3) CONVENIOS</t>
  </si>
  <si>
    <t>h2) APORTACIONES</t>
  </si>
  <si>
    <t>h1) PARTICIPACIONES</t>
  </si>
  <si>
    <t>H. PARTICIPACIONES Y APORTACIONES  (H= h1+h2+h3)</t>
  </si>
  <si>
    <t>g7) PROVISIONES PARA CONTINGENCIAS Y OTRAS EROGACIONES ESPECIALES</t>
  </si>
  <si>
    <t>g6) OTRAS INVERSIONES FINANCIERAS</t>
  </si>
  <si>
    <t>g5) INVERSIONES EN FIDEICOMISOS, MANDATOS Y OTROS ANALOGOS</t>
  </si>
  <si>
    <t>g4) CONCESIÓN DE PRESTAMOS</t>
  </si>
  <si>
    <t>g3) COMPRA DE TITULOS Y VALORES</t>
  </si>
  <si>
    <t>g2) ACCIONES Y PARTICIPACIONES DE CAPITAL</t>
  </si>
  <si>
    <t>g1) INVERSIONES PARA EL FOMENTO DE ACTIVIDADES PRODUCTIVAS</t>
  </si>
  <si>
    <t>G. INVERSIONES FINANCIERAS Y OTRAS PROVISIONES                (G = g1+g2+g3+g4+g5+g6+g7)</t>
  </si>
  <si>
    <t>f3) PROYECTOS PRODUCTIVOS Y ACCIONES DE FOMENTO</t>
  </si>
  <si>
    <t>f2) OBRA PUBLICA EN BIENES PROPIOS</t>
  </si>
  <si>
    <t>f1) OBRA PUBLICA EN BIENES DE DOMINIO PUBLICO</t>
  </si>
  <si>
    <t>F. INVERSION PUBLICA (F= f1+f2+f3)</t>
  </si>
  <si>
    <t>e9) ACTIVOS INTANGIBLES</t>
  </si>
  <si>
    <t>e8) BIENES INMUEBLES</t>
  </si>
  <si>
    <t>e7) ACTIVOS BIOLOGICOS</t>
  </si>
  <si>
    <t>e6) MAQUINARIA, OTROS EQUIPOS Y HERRAMIENTAS</t>
  </si>
  <si>
    <t>e5) EQUIPO DE DEFENSA Y SEGURIDAD</t>
  </si>
  <si>
    <t>e4) VEHICULOS Y EQUIPO DE TRANSPORTE</t>
  </si>
  <si>
    <t>e3) EQUIPO E INSTRUMENTAL MEDICO Y DE LABORATORIO</t>
  </si>
  <si>
    <t>e2) MOBILIARIO Y EQUIPO EDUCACIONAL Y RECREATIVO</t>
  </si>
  <si>
    <t>e1) MOBILIARIO Y EQUIPO DE ADMINISTRACION</t>
  </si>
  <si>
    <t>E. BIENES MUEBLES, INMUEBLES E INTANGIBLES                      (E= e1+e2+e3+e4+e5+e6+e7+e8+e9)</t>
  </si>
  <si>
    <t>d9) TRANSFERENCIAS AL EXTERIOR</t>
  </si>
  <si>
    <t>d8) DONATIVOS</t>
  </si>
  <si>
    <t>d7) TRANSFERENCIAS A LA SEGURIDAD SOCIAL</t>
  </si>
  <si>
    <t>d6) TRANSFERENCIAS A FIDEICOMISOS, MANDATOS Y OTROS ANALOGOS</t>
  </si>
  <si>
    <t>d5) PENSIONES Y JUBILACIONES</t>
  </si>
  <si>
    <t>d4) AYUDAS SOCIALES</t>
  </si>
  <si>
    <t>d3) SUBSIDIOS Y SUBVENCIONES</t>
  </si>
  <si>
    <t>d2) TRANSFERENCIAS AL RESTO DEL SECTOR PUBLICO</t>
  </si>
  <si>
    <t>d1) TRANSFERENCIAS INTERNAS Y ASIGNACIONES AL SECTOR PUBLICO</t>
  </si>
  <si>
    <t>D. TRANSFERENCIAS, ASIGNACIONES, SUBSIDIOS Y OTRAS AYUDAS     (D= d1+d2+d3+d4+d5+d6+d7+d8+d9)</t>
  </si>
  <si>
    <t>c9) OTROS SERVICIOS GENERALES</t>
  </si>
  <si>
    <t>c8) SERVICIOS OFICIALES</t>
  </si>
  <si>
    <t>c7) SERVICIOS DE TRASLADO Y VIATICOS</t>
  </si>
  <si>
    <t>c6) SERVICIOS DE COMUNICACION SOCIAL Y PUBLICIDAD</t>
  </si>
  <si>
    <t>c5) SERVICIOS DE INSTALACION, REPARACION, MANTENIMIENTO Y CONSERVACION</t>
  </si>
  <si>
    <t>c4) SERVICIOS FINANCIEROS, BANCARIOS Y COMERCIALES</t>
  </si>
  <si>
    <t>c3) SERVICIOS PROFESIONALES, CIENTIFICOS, TECNICOS Y OTROS SERVICIOS</t>
  </si>
  <si>
    <t>c2) SERVICIOS DE ARRENDAMIENTO</t>
  </si>
  <si>
    <t>c1) SERVICIOS BASICOS</t>
  </si>
  <si>
    <t>C. SERVICIOS GENERALES (C= c1+c2+c3+c4+c5+c6+c7+c8+c9)</t>
  </si>
  <si>
    <t>b9) HERRAMIENTAS, REFACCIONES Y ACCESORIOS MENORES</t>
  </si>
  <si>
    <t>b8) MATERIALES Y SUMINISTROS PARA SEGURIDAD</t>
  </si>
  <si>
    <t>b7) VESTUARIO, BLANCOS, PRENDAS DE PROTECCION Y ARTICULOS DEPORTIVOS</t>
  </si>
  <si>
    <t>b6) COMBUSTIBLES, LUBRICANTES Y ADITIVOS</t>
  </si>
  <si>
    <t>b5) PRODUCTOS QUIMICOS, FARMACEUTICOS Y DE LABORATORIO</t>
  </si>
  <si>
    <t>b4) MATERIALES Y ARTICULOS DE CONSTRUCCION Y DE REPARACIÓN</t>
  </si>
  <si>
    <t>b3) MATERIAS PRIMAS Y MATERIALES DE PRODUCCION Y COMERCIALIZACIÓN</t>
  </si>
  <si>
    <t>b2) ALIMENTOS Y UTENSILIOS</t>
  </si>
  <si>
    <t>b1) MATERIALES DE ADMINISTRACION, EMISION DE DOCUMENTOS Y ARTICULOS OFICIALES</t>
  </si>
  <si>
    <t>B. MATERIALES Y SUMINISTROS (B= b1+b2+b3+b4+b5+b6+b7+b8+b9)</t>
  </si>
  <si>
    <t>a7) PAGO DE ESTIMULOS A SERVIDORES PUBLICOS</t>
  </si>
  <si>
    <t>a5) OTRAS PRESTACIONES SOCIALES Y ECONOMICAS</t>
  </si>
  <si>
    <t>a4) SEGURIDAD SOCIAL</t>
  </si>
  <si>
    <t>a3) REMUNERACIONES ADICIONALES Y ESPECIALES</t>
  </si>
  <si>
    <t>a2) REMUNERACIONES AL PERSONAL DE CARACTER TRANSITORIO</t>
  </si>
  <si>
    <t>a1) REMUNERACIONES AL PERSONAL DE CARACTER PERMANENTE</t>
  </si>
  <si>
    <t>A. SERVICIOS PERSONALES (A= a1+a2+a3+a4+a5+a6+a7)</t>
  </si>
  <si>
    <t>II. GASTO ETIQUETADO</t>
  </si>
  <si>
    <t>H. PARTICIPACIONES Y APORTACIONES (H= h1+h2+h3)</t>
  </si>
  <si>
    <t>a6) PREVISIONES</t>
  </si>
  <si>
    <t>I. GASTO NO ETIQUETADO</t>
  </si>
  <si>
    <t>Modificado</t>
  </si>
  <si>
    <t>Ampliaciones/ (Reducciones)</t>
  </si>
  <si>
    <t>Subejercicio</t>
  </si>
  <si>
    <t>Egresos</t>
  </si>
  <si>
    <t xml:space="preserve">Ente Público: Poder Ejecutivo
Estado Analítico del Ejercicio Presupuesto de Egresos Detallado - LDF
Clasificación Por Objeto del Gasto (Capitulo y Concepto)
Del 01 de enero al 31 de diciembre de 2016
(PESOS) </t>
  </si>
  <si>
    <t xml:space="preserve">Ente Público: Poder Ejecutivo
Estado Analítico del Ejercicio Presupuesto de Egresos Detallado - LDF
Clasificación Funcional (Finalidad y Función)
Del 01 de enero al 31 de diciembre de 2016
(PESOS) </t>
  </si>
  <si>
    <t>Ampliaciones / (Reducciones)</t>
  </si>
  <si>
    <t>A. GOBIERNO (A= a1+a2+a3+a4+a5+a6+a7+a8)</t>
  </si>
  <si>
    <t>a1) LEGISLACIÓN</t>
  </si>
  <si>
    <t>a2) JUSTICIA</t>
  </si>
  <si>
    <t>a3) COORDINACION DE LA POLITICA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</si>
  <si>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</si>
  <si>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</si>
  <si>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</si>
  <si>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</si>
  <si>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</si>
  <si>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 b1+b2+b3+b4+b5+b6+b7)</t>
  </si>
  <si>
    <t>b1) PROTECCION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</si>
  <si>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</si>
  <si>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</si>
  <si>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</si>
  <si>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</si>
  <si>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</si>
  <si>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</si>
  <si>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                      (C =c1+c2+c3+c4+c5+c6+c7+c8+c9)</t>
  </si>
  <si>
    <t>c1) ASUNTOS ECONÓMICO COMERCIALES Y LABORALES EN GENERAL</t>
  </si>
  <si>
    <t>c2) AGROPECUARIA, SILVICULTURA, PESCA Y CAZA</t>
  </si>
  <si>
    <t>c3) COMBUSTIBLES 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</si>
  <si>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</si>
  <si>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</si>
  <si>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</si>
  <si>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</si>
  <si>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</si>
  <si>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</si>
  <si>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 NO CLASIFICADAS EN FUNCIONES ANTERIORES  (D= d1+d2+d3+d4)</t>
  </si>
  <si>
    <t>d1) TRANSACCIONES DE LA DEUDA PÚBLICA/COSTOS FINANCIERO DE LA DEUDA</t>
  </si>
  <si>
    <t>d2) TRANFERENCIAS, PARTICIPACIONES Y APORTACIONES ENTRE DIFERENTES NIVELES Y ORDENES DE GOBIERNO</t>
  </si>
  <si>
    <t>d3) SANEAMIENTO DEL SISTEMA FINANCIERO</t>
  </si>
  <si>
    <t>d4) ADEUDOS DE EJERCICIOS FISCALES ANTERIORES</t>
  </si>
  <si>
    <t>A. GOBIERNO  (A= a1+a2+a3+a4+a5+a6+a7+a8)</t>
  </si>
  <si>
    <t xml:space="preserve">Ente Público: Poder Ejecutivo
Estado Analítico del Ejercicio Presupuesto de Egresos Detallado - LDF
Clasificación Administrativa
Del 01 de enero al 31 de diciembre de 2016
(PESOS) </t>
  </si>
  <si>
    <t>OFICINA DEL GOBERNADOR</t>
  </si>
  <si>
    <t>SECRETARÍA DE GOBIERNO</t>
  </si>
  <si>
    <t>SECRETARÍA DE FINANZAS</t>
  </si>
  <si>
    <t>SECRETARÍA DE ADMINISTRACION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</si>
  <si>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</si>
  <si>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</si>
  <si>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</si>
  <si>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</si>
  <si>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</si>
  <si>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</si>
  <si>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</si>
  <si>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</si>
  <si>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</si>
  <si>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</si>
  <si>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 Y RECURSOS NATURALES</t>
  </si>
  <si>
    <t>SECRETARÍA DE DESARROLLO URBANO, OBRAS PÚBLICAS E INFRAESTRUCTURA</t>
  </si>
  <si>
    <t>SECRETARÍA DE TURISMO</t>
  </si>
  <si>
    <t>SECRETARÍA DE TRABAJO Y PREVISIÓN SOCIAL</t>
  </si>
  <si>
    <t>SECRETARÍA DE SEGURIDAD PUBLICA</t>
  </si>
  <si>
    <t>SECRETARÍA DE PROTECCIÓN CIVIL</t>
  </si>
  <si>
    <t>CONSEJERIA JURÍDICA</t>
  </si>
  <si>
    <t>FISCALÍA GENERAL DEL ESTADO</t>
  </si>
  <si>
    <t>EROGACIONES ADICIONALES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</si>
  <si>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</si>
  <si>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</si>
  <si>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</si>
  <si>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</si>
  <si>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</si>
  <si>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</si>
  <si>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</si>
  <si>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III. TOTAL DE EGRESOS (III= I + II)</t>
  </si>
  <si>
    <t>Ente Público: Poder Ejecutivo</t>
  </si>
  <si>
    <t xml:space="preserve"> Estado Analítico del Ejercicio del Presupuesto de Egresos Detallado - LDF</t>
  </si>
  <si>
    <t>Clasificación de Servicios Personales por Categoría</t>
  </si>
  <si>
    <t>Concepto ( c )</t>
  </si>
  <si>
    <t>Subejercido ( e )</t>
  </si>
  <si>
    <t>Aprobado ( d )</t>
  </si>
  <si>
    <t>I. Gasto No etiquetado  (I=A+B+C+D+E+F)</t>
  </si>
  <si>
    <t>A)  Personal Administrativo y de Servicio Público</t>
  </si>
  <si>
    <t>B) Magisterio</t>
  </si>
  <si>
    <t>C) Servicios de Salud  (C= c1 + c2)</t>
  </si>
  <si>
    <t>CAP</t>
  </si>
  <si>
    <t>DESCRIP</t>
  </si>
  <si>
    <t>ASIGNADO</t>
  </si>
  <si>
    <t>EJERCIDO</t>
  </si>
  <si>
    <t>1000</t>
  </si>
  <si>
    <t>SERVICIOS PERSONALES</t>
  </si>
  <si>
    <t>3000</t>
  </si>
  <si>
    <t>SERVICIOS GENERALES</t>
  </si>
  <si>
    <t>4000</t>
  </si>
  <si>
    <t>SUBSIDIOS Y TRANSFERENCIAS</t>
  </si>
  <si>
    <t>S-</t>
  </si>
  <si>
    <t>C1) Personal Administrativo</t>
  </si>
  <si>
    <t>C2) Personal médico, Paramédico y Afin</t>
  </si>
  <si>
    <t>D) Seguridad Pública</t>
  </si>
  <si>
    <t>E) Gastos asociados a la implementación de</t>
  </si>
  <si>
    <t>nuevas leyes federales o reformas a las</t>
  </si>
  <si>
    <t>mismas (E= e1 + e2)</t>
  </si>
  <si>
    <t>e1)  Nombre del Programa o Ley 1</t>
  </si>
  <si>
    <t>e2)  Nombre del Programa o Ley 2</t>
  </si>
  <si>
    <t>F) Sentencias laborales definitivas</t>
  </si>
  <si>
    <t>II. Gasto Etiquetado  (II=A+B+C+D+E+F)</t>
  </si>
  <si>
    <t>III. Total del Gasto en Servicios Personales</t>
  </si>
  <si>
    <t>(III= I + II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</si>
</sst>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00000"/>
    <numFmt numFmtId="165" formatCode="[$-1080A]#,##0.00;\(#,##0.00\)"/>
    <numFmt numFmtId="166" formatCode="#,###.#0\ ;[Red]\(#,###.#00\);\-\ 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7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ourier New"/>
      <family val="3"/>
    </font>
    <font>
      <b/>
      <sz val="8.5"/>
      <color indexed="8"/>
      <name val="Courier New"/>
      <family val="3"/>
    </font>
    <font>
      <b/>
      <sz val="8.5"/>
      <name val="Arial"/>
      <family val="2"/>
    </font>
    <font>
      <sz val="8.5"/>
      <color indexed="8"/>
      <name val="Courier New"/>
      <family val="3"/>
    </font>
    <font>
      <sz val="8.5"/>
      <name val="Arial"/>
      <family val="2"/>
    </font>
    <font>
      <b/>
      <sz val="9"/>
      <color theme="0"/>
      <name val="Courier New"/>
      <family val="3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ourier New"/>
      <family val="3"/>
    </font>
    <font>
      <sz val="8.5"/>
      <color theme="1"/>
      <name val="Calibri"/>
      <family val="2"/>
      <scheme val="minor"/>
    </font>
    <font>
      <b/>
      <sz val="10.5"/>
      <color theme="1"/>
      <name val="Courier New"/>
      <family val="3"/>
    </font>
    <font>
      <sz val="10.5"/>
      <color theme="1"/>
      <name val="Courier New"/>
      <family val="3"/>
    </font>
    <font>
      <b/>
      <sz val="10.5"/>
      <color indexed="8"/>
      <name val="Courier New"/>
      <family val="3"/>
    </font>
    <font>
      <b/>
      <sz val="8.5"/>
      <color theme="1"/>
      <name val="Calibri"/>
      <family val="2"/>
      <scheme val="minor"/>
    </font>
    <font>
      <sz val="10.5"/>
      <name val="Courier New"/>
      <family val="3"/>
    </font>
    <font>
      <sz val="10.5"/>
      <color indexed="8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58F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339933"/>
        <bgColor indexed="0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22" fillId="0" borderId="0"/>
  </cellStyleXfs>
  <cellXfs count="411">
    <xf numFmtId="0" fontId="0" fillId="0" borderId="0" xfId="0"/>
    <xf numFmtId="4" fontId="0" fillId="0" borderId="0" xfId="0" applyNumberFormat="1"/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 indent="5"/>
    </xf>
    <xf numFmtId="4" fontId="4" fillId="3" borderId="0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/>
    <xf numFmtId="0" fontId="4" fillId="0" borderId="0" xfId="0" applyFont="1" applyFill="1" applyBorder="1"/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0" fontId="4" fillId="0" borderId="0" xfId="0" applyFont="1"/>
    <xf numFmtId="0" fontId="4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indent="5"/>
    </xf>
    <xf numFmtId="4" fontId="4" fillId="3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4" fontId="4" fillId="5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4" fontId="3" fillId="3" borderId="1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/>
    <xf numFmtId="0" fontId="0" fillId="3" borderId="0" xfId="0" applyFill="1"/>
    <xf numFmtId="0" fontId="7" fillId="0" borderId="0" xfId="0" applyFont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4" fontId="10" fillId="0" borderId="18" xfId="1" applyNumberFormat="1" applyFont="1" applyBorder="1" applyAlignment="1">
      <alignment horizontal="right"/>
    </xf>
    <xf numFmtId="43" fontId="7" fillId="0" borderId="0" xfId="0" applyNumberFormat="1" applyFont="1"/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4" fontId="7" fillId="0" borderId="18" xfId="0" applyNumberFormat="1" applyFont="1" applyBorder="1" applyAlignment="1">
      <alignment horizontal="right"/>
    </xf>
    <xf numFmtId="4" fontId="10" fillId="0" borderId="18" xfId="1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0" fillId="0" borderId="21" xfId="1" applyNumberFormat="1" applyFont="1" applyBorder="1" applyAlignment="1">
      <alignment horizontal="right"/>
    </xf>
    <xf numFmtId="0" fontId="7" fillId="0" borderId="0" xfId="0" applyFont="1" applyBorder="1"/>
    <xf numFmtId="2" fontId="10" fillId="0" borderId="18" xfId="1" applyNumberFormat="1" applyFont="1" applyBorder="1"/>
    <xf numFmtId="2" fontId="10" fillId="0" borderId="17" xfId="1" applyNumberFormat="1" applyFont="1" applyBorder="1"/>
    <xf numFmtId="2" fontId="10" fillId="0" borderId="17" xfId="1" applyNumberFormat="1" applyFont="1" applyFill="1" applyBorder="1"/>
    <xf numFmtId="2" fontId="10" fillId="0" borderId="0" xfId="1" applyNumberFormat="1" applyFont="1" applyBorder="1"/>
    <xf numFmtId="2" fontId="10" fillId="0" borderId="21" xfId="1" applyNumberFormat="1" applyFont="1" applyBorder="1"/>
    <xf numFmtId="0" fontId="7" fillId="0" borderId="19" xfId="0" applyFont="1" applyBorder="1"/>
    <xf numFmtId="2" fontId="10" fillId="0" borderId="20" xfId="1" applyNumberFormat="1" applyFont="1" applyFill="1" applyBorder="1"/>
    <xf numFmtId="2" fontId="10" fillId="0" borderId="15" xfId="1" applyNumberFormat="1" applyFont="1" applyBorder="1"/>
    <xf numFmtId="2" fontId="10" fillId="0" borderId="20" xfId="1" applyNumberFormat="1" applyFont="1" applyBorder="1"/>
    <xf numFmtId="2" fontId="10" fillId="0" borderId="18" xfId="1" applyNumberFormat="1" applyFont="1" applyBorder="1" applyAlignment="1">
      <alignment vertical="center"/>
    </xf>
    <xf numFmtId="2" fontId="10" fillId="0" borderId="18" xfId="1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2" fontId="10" fillId="0" borderId="21" xfId="1" applyNumberFormat="1" applyFont="1" applyBorder="1" applyAlignment="1">
      <alignment vertical="center"/>
    </xf>
    <xf numFmtId="0" fontId="13" fillId="8" borderId="21" xfId="1" applyNumberFormat="1" applyFont="1" applyFill="1" applyBorder="1" applyAlignment="1">
      <alignment horizontal="center" vertical="center"/>
    </xf>
    <xf numFmtId="0" fontId="13" fillId="8" borderId="21" xfId="1" applyNumberFormat="1" applyFont="1" applyFill="1" applyBorder="1" applyAlignment="1">
      <alignment horizontal="center" vertical="center" wrapText="1"/>
    </xf>
    <xf numFmtId="0" fontId="13" fillId="8" borderId="15" xfId="1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justify" vertical="center" wrapText="1"/>
    </xf>
    <xf numFmtId="4" fontId="14" fillId="3" borderId="24" xfId="0" applyNumberFormat="1" applyFont="1" applyFill="1" applyBorder="1" applyAlignment="1">
      <alignment horizontal="justify" vertical="center" wrapText="1"/>
    </xf>
    <xf numFmtId="0" fontId="14" fillId="3" borderId="23" xfId="0" applyFont="1" applyFill="1" applyBorder="1" applyAlignment="1">
      <alignment horizontal="justify" vertical="center" wrapText="1"/>
    </xf>
    <xf numFmtId="4" fontId="14" fillId="3" borderId="24" xfId="0" applyNumberFormat="1" applyFont="1" applyFill="1" applyBorder="1" applyAlignment="1">
      <alignment horizontal="right" vertical="center" wrapText="1"/>
    </xf>
    <xf numFmtId="0" fontId="14" fillId="3" borderId="18" xfId="0" applyFont="1" applyFill="1" applyBorder="1" applyAlignment="1">
      <alignment horizontal="justify" vertical="center" wrapText="1"/>
    </xf>
    <xf numFmtId="4" fontId="10" fillId="3" borderId="18" xfId="0" applyNumberFormat="1" applyFont="1" applyFill="1" applyBorder="1" applyAlignment="1">
      <alignment horizontal="justify" vertical="center" wrapText="1"/>
    </xf>
    <xf numFmtId="0" fontId="10" fillId="3" borderId="17" xfId="0" applyFont="1" applyFill="1" applyBorder="1" applyAlignment="1">
      <alignment horizontal="justify" vertical="center" wrapText="1"/>
    </xf>
    <xf numFmtId="4" fontId="10" fillId="3" borderId="18" xfId="0" applyNumberFormat="1" applyFont="1" applyFill="1" applyBorder="1" applyAlignment="1">
      <alignment horizontal="right" vertical="center" wrapText="1"/>
    </xf>
    <xf numFmtId="4" fontId="14" fillId="3" borderId="18" xfId="0" applyNumberFormat="1" applyFont="1" applyFill="1" applyBorder="1" applyAlignment="1">
      <alignment horizontal="right" vertical="center" wrapText="1"/>
    </xf>
    <xf numFmtId="4" fontId="14" fillId="3" borderId="17" xfId="0" applyNumberFormat="1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justify" vertical="center" wrapText="1"/>
    </xf>
    <xf numFmtId="4" fontId="10" fillId="3" borderId="17" xfId="0" applyNumberFormat="1" applyFont="1" applyFill="1" applyBorder="1" applyAlignment="1">
      <alignment horizontal="right" vertical="center" wrapText="1"/>
    </xf>
    <xf numFmtId="0" fontId="14" fillId="3" borderId="18" xfId="0" applyFont="1" applyFill="1" applyBorder="1" applyAlignment="1">
      <alignment horizontal="left" vertical="center" wrapText="1"/>
    </xf>
    <xf numFmtId="4" fontId="10" fillId="3" borderId="17" xfId="0" applyNumberFormat="1" applyFont="1" applyFill="1" applyBorder="1" applyAlignment="1">
      <alignment horizontal="justify" vertical="center" wrapText="1"/>
    </xf>
    <xf numFmtId="0" fontId="14" fillId="3" borderId="21" xfId="0" applyFont="1" applyFill="1" applyBorder="1" applyAlignment="1">
      <alignment horizontal="justify" vertical="center" wrapText="1"/>
    </xf>
    <xf numFmtId="4" fontId="14" fillId="3" borderId="21" xfId="0" applyNumberFormat="1" applyFont="1" applyFill="1" applyBorder="1" applyAlignment="1">
      <alignment horizontal="right" vertical="center" wrapText="1"/>
    </xf>
    <xf numFmtId="4" fontId="14" fillId="3" borderId="20" xfId="0" applyNumberFormat="1" applyFont="1" applyFill="1" applyBorder="1" applyAlignment="1">
      <alignment horizontal="right" vertical="center" wrapText="1"/>
    </xf>
    <xf numFmtId="0" fontId="15" fillId="3" borderId="18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164" fontId="4" fillId="0" borderId="0" xfId="0" applyNumberFormat="1" applyFont="1"/>
    <xf numFmtId="0" fontId="0" fillId="3" borderId="18" xfId="0" applyFont="1" applyFill="1" applyBorder="1" applyAlignment="1">
      <alignment horizontal="left" wrapText="1"/>
    </xf>
    <xf numFmtId="0" fontId="16" fillId="3" borderId="18" xfId="0" applyFont="1" applyFill="1" applyBorder="1"/>
    <xf numFmtId="4" fontId="16" fillId="3" borderId="18" xfId="0" applyNumberFormat="1" applyFont="1" applyFill="1" applyBorder="1"/>
    <xf numFmtId="0" fontId="4" fillId="0" borderId="21" xfId="0" applyFont="1" applyBorder="1"/>
    <xf numFmtId="4" fontId="4" fillId="0" borderId="21" xfId="0" applyNumberFormat="1" applyFont="1" applyBorder="1"/>
    <xf numFmtId="0" fontId="4" fillId="3" borderId="21" xfId="0" applyFont="1" applyFill="1" applyBorder="1"/>
    <xf numFmtId="4" fontId="4" fillId="3" borderId="21" xfId="0" applyNumberFormat="1" applyFont="1" applyFill="1" applyBorder="1" applyAlignment="1">
      <alignment horizontal="right"/>
    </xf>
    <xf numFmtId="0" fontId="4" fillId="0" borderId="16" xfId="0" applyFont="1" applyBorder="1"/>
    <xf numFmtId="0" fontId="4" fillId="3" borderId="0" xfId="0" applyFont="1" applyFill="1"/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0" fontId="16" fillId="3" borderId="0" xfId="0" applyFont="1" applyFill="1"/>
    <xf numFmtId="4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 wrapText="1"/>
    </xf>
    <xf numFmtId="4" fontId="4" fillId="0" borderId="0" xfId="0" applyNumberFormat="1" applyFont="1" applyAlignment="1">
      <alignment horizontal="right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3" fillId="7" borderId="24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4" fillId="7" borderId="23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3" borderId="0" xfId="0" applyFill="1" applyAlignment="1">
      <alignment horizontal="left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indent="1"/>
    </xf>
    <xf numFmtId="4" fontId="4" fillId="3" borderId="1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8" fillId="0" borderId="0" xfId="2"/>
    <xf numFmtId="0" fontId="18" fillId="0" borderId="0" xfId="2" applyFill="1"/>
    <xf numFmtId="165" fontId="19" fillId="0" borderId="27" xfId="2" applyNumberFormat="1" applyFont="1" applyFill="1" applyBorder="1" applyAlignment="1" applyProtection="1">
      <alignment horizontal="right" vertical="center" wrapText="1" readingOrder="1"/>
      <protection locked="0"/>
    </xf>
    <xf numFmtId="165" fontId="19" fillId="0" borderId="28" xfId="2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29" xfId="2" applyFont="1" applyFill="1" applyBorder="1" applyAlignment="1" applyProtection="1">
      <alignment horizontal="left" vertical="center" wrapText="1" readingOrder="1"/>
      <protection locked="0"/>
    </xf>
    <xf numFmtId="0" fontId="19" fillId="0" borderId="15" xfId="2" applyFont="1" applyFill="1" applyBorder="1" applyAlignment="1" applyProtection="1">
      <alignment horizontal="left" vertical="center" wrapText="1" readingOrder="1"/>
      <protection locked="0"/>
    </xf>
    <xf numFmtId="0" fontId="19" fillId="0" borderId="19" xfId="2" applyFont="1" applyFill="1" applyBorder="1" applyAlignment="1" applyProtection="1">
      <alignment horizontal="left" vertical="center" wrapText="1" readingOrder="1"/>
      <protection locked="0"/>
    </xf>
    <xf numFmtId="165" fontId="20" fillId="0" borderId="30" xfId="2" applyNumberFormat="1" applyFont="1" applyFill="1" applyBorder="1" applyAlignment="1" applyProtection="1">
      <alignment horizontal="right" vertical="center" wrapText="1" readingOrder="1"/>
      <protection locked="0"/>
    </xf>
    <xf numFmtId="165" fontId="20" fillId="0" borderId="31" xfId="2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0" xfId="2" applyFont="1" applyFill="1" applyBorder="1" applyAlignment="1">
      <alignment horizontal="left" indent="1"/>
    </xf>
    <xf numFmtId="0" fontId="20" fillId="0" borderId="16" xfId="2" applyFont="1" applyFill="1" applyBorder="1" applyAlignment="1" applyProtection="1">
      <alignment horizontal="left" vertical="center" wrapText="1" indent="1" readingOrder="1"/>
      <protection locked="0"/>
    </xf>
    <xf numFmtId="165" fontId="19" fillId="0" borderId="30" xfId="2" applyNumberFormat="1" applyFont="1" applyFill="1" applyBorder="1" applyAlignment="1" applyProtection="1">
      <alignment horizontal="right" vertical="center" wrapText="1" readingOrder="1"/>
      <protection locked="0"/>
    </xf>
    <xf numFmtId="165" fontId="19" fillId="0" borderId="31" xfId="2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0" xfId="2" applyFont="1" applyFill="1" applyBorder="1"/>
    <xf numFmtId="0" fontId="19" fillId="0" borderId="16" xfId="2" applyFont="1" applyFill="1" applyBorder="1" applyAlignment="1" applyProtection="1">
      <alignment vertical="center" wrapText="1" readingOrder="1"/>
      <protection locked="0"/>
    </xf>
    <xf numFmtId="165" fontId="20" fillId="0" borderId="32" xfId="2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33" xfId="2" applyFont="1" applyFill="1" applyBorder="1" applyAlignment="1">
      <alignment horizontal="left" indent="1"/>
    </xf>
    <xf numFmtId="165" fontId="20" fillId="0" borderId="27" xfId="2" applyNumberFormat="1" applyFont="1" applyFill="1" applyBorder="1" applyAlignment="1" applyProtection="1">
      <alignment horizontal="right" vertical="center" wrapText="1" readingOrder="1"/>
      <protection locked="0"/>
    </xf>
    <xf numFmtId="165" fontId="20" fillId="0" borderId="28" xfId="2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5" xfId="2" applyFont="1" applyFill="1" applyBorder="1" applyAlignment="1">
      <alignment horizontal="left" indent="1"/>
    </xf>
    <xf numFmtId="0" fontId="20" fillId="0" borderId="19" xfId="2" applyFont="1" applyFill="1" applyBorder="1" applyAlignment="1" applyProtection="1">
      <alignment horizontal="left" vertical="center" wrapText="1" indent="1" readingOrder="1"/>
      <protection locked="0"/>
    </xf>
    <xf numFmtId="0" fontId="21" fillId="0" borderId="0" xfId="2" applyFont="1" applyFill="1" applyBorder="1"/>
    <xf numFmtId="165" fontId="20" fillId="0" borderId="34" xfId="2" applyNumberFormat="1" applyFont="1" applyFill="1" applyBorder="1" applyAlignment="1" applyProtection="1">
      <alignment horizontal="right" vertical="center" wrapText="1" readingOrder="1"/>
      <protection locked="0"/>
    </xf>
    <xf numFmtId="165" fontId="20" fillId="0" borderId="35" xfId="2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36" xfId="2" applyFont="1" applyFill="1" applyBorder="1" applyAlignment="1">
      <alignment horizontal="left" indent="1"/>
    </xf>
    <xf numFmtId="0" fontId="21" fillId="0" borderId="25" xfId="2" applyFont="1" applyFill="1" applyBorder="1" applyAlignment="1">
      <alignment horizontal="left" indent="1"/>
    </xf>
    <xf numFmtId="0" fontId="20" fillId="0" borderId="22" xfId="2" applyFont="1" applyFill="1" applyBorder="1" applyAlignment="1" applyProtection="1">
      <alignment horizontal="left" vertical="center" wrapText="1" indent="1" readingOrder="1"/>
      <protection locked="0"/>
    </xf>
    <xf numFmtId="165" fontId="20" fillId="0" borderId="30" xfId="2" applyNumberFormat="1" applyFont="1" applyFill="1" applyBorder="1" applyAlignment="1" applyProtection="1">
      <alignment vertical="center" wrapText="1" readingOrder="1"/>
      <protection locked="0"/>
    </xf>
    <xf numFmtId="0" fontId="23" fillId="8" borderId="15" xfId="2" applyFont="1" applyFill="1" applyBorder="1"/>
    <xf numFmtId="0" fontId="23" fillId="8" borderId="19" xfId="2" applyFont="1" applyFill="1" applyBorder="1"/>
    <xf numFmtId="0" fontId="23" fillId="8" borderId="0" xfId="2" applyFont="1" applyFill="1" applyBorder="1"/>
    <xf numFmtId="0" fontId="24" fillId="8" borderId="0" xfId="2" applyFont="1" applyFill="1" applyBorder="1" applyAlignment="1" applyProtection="1">
      <alignment horizontal="center" vertical="center" wrapText="1" readingOrder="1"/>
      <protection locked="0"/>
    </xf>
    <xf numFmtId="0" fontId="23" fillId="8" borderId="16" xfId="2" applyFont="1" applyFill="1" applyBorder="1"/>
    <xf numFmtId="0" fontId="23" fillId="8" borderId="0" xfId="2" applyFont="1" applyFill="1" applyBorder="1"/>
    <xf numFmtId="0" fontId="18" fillId="8" borderId="25" xfId="2" applyFill="1" applyBorder="1"/>
    <xf numFmtId="0" fontId="18" fillId="8" borderId="22" xfId="2" applyFill="1" applyBorder="1"/>
    <xf numFmtId="0" fontId="25" fillId="9" borderId="22" xfId="2" applyFont="1" applyFill="1" applyBorder="1" applyAlignment="1" applyProtection="1">
      <alignment horizontal="center" vertical="center" wrapText="1" readingOrder="1"/>
      <protection locked="0"/>
    </xf>
    <xf numFmtId="0" fontId="23" fillId="8" borderId="25" xfId="2" applyFont="1" applyFill="1" applyBorder="1" applyAlignment="1" applyProtection="1">
      <alignment vertical="top" wrapText="1"/>
      <protection locked="0"/>
    </xf>
    <xf numFmtId="0" fontId="25" fillId="9" borderId="40" xfId="2" applyFont="1" applyFill="1" applyBorder="1" applyAlignment="1" applyProtection="1">
      <alignment horizontal="center" vertical="center" wrapText="1" readingOrder="1"/>
      <protection locked="0"/>
    </xf>
    <xf numFmtId="0" fontId="23" fillId="8" borderId="39" xfId="2" applyFont="1" applyFill="1" applyBorder="1" applyAlignment="1" applyProtection="1">
      <alignment vertical="top" wrapText="1"/>
      <protection locked="0"/>
    </xf>
    <xf numFmtId="0" fontId="25" fillId="9" borderId="24" xfId="2" applyFont="1" applyFill="1" applyBorder="1" applyAlignment="1" applyProtection="1">
      <alignment horizontal="center" vertical="center" wrapText="1" readingOrder="1"/>
      <protection locked="0"/>
    </xf>
    <xf numFmtId="0" fontId="25" fillId="9" borderId="19" xfId="2" applyFont="1" applyFill="1" applyBorder="1" applyAlignment="1" applyProtection="1">
      <alignment horizontal="center" vertical="center" wrapText="1" readingOrder="1"/>
      <protection locked="0"/>
    </xf>
    <xf numFmtId="0" fontId="23" fillId="8" borderId="15" xfId="2" applyFont="1" applyFill="1" applyBorder="1"/>
    <xf numFmtId="0" fontId="25" fillId="9" borderId="38" xfId="2" applyFont="1" applyFill="1" applyBorder="1" applyAlignment="1" applyProtection="1">
      <alignment horizontal="center" vertical="center" wrapText="1" readingOrder="1"/>
      <protection locked="0"/>
    </xf>
    <xf numFmtId="0" fontId="25" fillId="9" borderId="37" xfId="2" applyFont="1" applyFill="1" applyBorder="1" applyAlignment="1" applyProtection="1">
      <alignment horizontal="center" vertical="center" wrapText="1" readingOrder="1"/>
      <protection locked="0"/>
    </xf>
    <xf numFmtId="0" fontId="25" fillId="9" borderId="21" xfId="2" applyFont="1" applyFill="1" applyBorder="1" applyAlignment="1" applyProtection="1">
      <alignment horizontal="center" vertical="center" wrapText="1" readingOrder="1"/>
      <protection locked="0"/>
    </xf>
    <xf numFmtId="0" fontId="22" fillId="0" borderId="0" xfId="3"/>
    <xf numFmtId="0" fontId="23" fillId="8" borderId="22" xfId="3" applyFont="1" applyFill="1" applyBorder="1"/>
    <xf numFmtId="0" fontId="23" fillId="8" borderId="25" xfId="3" applyFont="1" applyFill="1" applyBorder="1"/>
    <xf numFmtId="0" fontId="23" fillId="8" borderId="25" xfId="3" applyFont="1" applyFill="1" applyBorder="1"/>
    <xf numFmtId="0" fontId="23" fillId="8" borderId="23" xfId="3" applyFont="1" applyFill="1" applyBorder="1"/>
    <xf numFmtId="0" fontId="23" fillId="8" borderId="16" xfId="3" applyFont="1" applyFill="1" applyBorder="1"/>
    <xf numFmtId="0" fontId="23" fillId="8" borderId="0" xfId="3" applyFont="1" applyFill="1" applyBorder="1"/>
    <xf numFmtId="0" fontId="23" fillId="8" borderId="0" xfId="3" applyFont="1" applyFill="1" applyBorder="1"/>
    <xf numFmtId="0" fontId="24" fillId="8" borderId="0" xfId="3" applyFont="1" applyFill="1" applyBorder="1" applyAlignment="1" applyProtection="1">
      <alignment horizontal="center" vertical="center" wrapText="1" readingOrder="1"/>
      <protection locked="0"/>
    </xf>
    <xf numFmtId="0" fontId="23" fillId="8" borderId="17" xfId="3" applyFont="1" applyFill="1" applyBorder="1"/>
    <xf numFmtId="0" fontId="23" fillId="8" borderId="19" xfId="3" applyFont="1" applyFill="1" applyBorder="1"/>
    <xf numFmtId="0" fontId="23" fillId="8" borderId="15" xfId="3" applyFont="1" applyFill="1" applyBorder="1"/>
    <xf numFmtId="0" fontId="24" fillId="8" borderId="15" xfId="3" applyFont="1" applyFill="1" applyBorder="1" applyAlignment="1" applyProtection="1">
      <alignment horizontal="center" vertical="center" wrapText="1" readingOrder="1"/>
      <protection locked="0"/>
    </xf>
    <xf numFmtId="0" fontId="23" fillId="8" borderId="20" xfId="3" applyFont="1" applyFill="1" applyBorder="1"/>
    <xf numFmtId="0" fontId="26" fillId="0" borderId="31" xfId="3" applyFont="1" applyBorder="1" applyAlignment="1" applyProtection="1">
      <alignment horizontal="left" vertical="center" wrapText="1" readingOrder="1"/>
      <protection locked="0"/>
    </xf>
    <xf numFmtId="0" fontId="27" fillId="0" borderId="0" xfId="3" applyFont="1"/>
    <xf numFmtId="165" fontId="26" fillId="0" borderId="31" xfId="3" applyNumberFormat="1" applyFont="1" applyBorder="1" applyAlignment="1" applyProtection="1">
      <alignment horizontal="right" vertical="center" wrapText="1" readingOrder="1"/>
      <protection locked="0"/>
    </xf>
    <xf numFmtId="165" fontId="26" fillId="0" borderId="31" xfId="3" applyNumberFormat="1" applyFont="1" applyBorder="1" applyAlignment="1" applyProtection="1">
      <alignment horizontal="right" vertical="center" wrapText="1" readingOrder="1"/>
      <protection locked="0"/>
    </xf>
    <xf numFmtId="165" fontId="26" fillId="0" borderId="32" xfId="3" applyNumberFormat="1" applyFont="1" applyBorder="1" applyAlignment="1" applyProtection="1">
      <alignment horizontal="right" vertical="center" wrapText="1" readingOrder="1"/>
      <protection locked="0"/>
    </xf>
    <xf numFmtId="0" fontId="27" fillId="0" borderId="33" xfId="3" applyFont="1" applyBorder="1" applyAlignment="1" applyProtection="1">
      <alignment vertical="top" wrapText="1"/>
      <protection locked="0"/>
    </xf>
    <xf numFmtId="0" fontId="26" fillId="0" borderId="31" xfId="3" applyFont="1" applyBorder="1" applyAlignment="1" applyProtection="1">
      <alignment horizontal="left" vertical="center" wrapText="1" indent="1" readingOrder="1"/>
      <protection locked="0"/>
    </xf>
    <xf numFmtId="0" fontId="27" fillId="0" borderId="0" xfId="3" applyFont="1" applyAlignment="1">
      <alignment horizontal="left" indent="1" readingOrder="1"/>
    </xf>
    <xf numFmtId="0" fontId="28" fillId="0" borderId="31" xfId="3" applyFont="1" applyBorder="1" applyAlignment="1" applyProtection="1">
      <alignment horizontal="left" vertical="center" wrapText="1" indent="2" readingOrder="1"/>
      <protection locked="0"/>
    </xf>
    <xf numFmtId="0" fontId="29" fillId="0" borderId="0" xfId="3" applyFont="1" applyAlignment="1">
      <alignment horizontal="left" indent="2" readingOrder="1"/>
    </xf>
    <xf numFmtId="165" fontId="28" fillId="0" borderId="31" xfId="3" applyNumberFormat="1" applyFont="1" applyBorder="1" applyAlignment="1" applyProtection="1">
      <alignment horizontal="right" vertical="center" wrapText="1" readingOrder="1"/>
      <protection locked="0"/>
    </xf>
    <xf numFmtId="165" fontId="28" fillId="0" borderId="31" xfId="3" applyNumberFormat="1" applyFont="1" applyBorder="1" applyAlignment="1" applyProtection="1">
      <alignment horizontal="right" vertical="center" wrapText="1" readingOrder="1"/>
      <protection locked="0"/>
    </xf>
    <xf numFmtId="0" fontId="29" fillId="0" borderId="0" xfId="3" applyFont="1"/>
    <xf numFmtId="165" fontId="28" fillId="0" borderId="32" xfId="3" applyNumberFormat="1" applyFont="1" applyBorder="1" applyAlignment="1" applyProtection="1">
      <alignment horizontal="right" vertical="center" wrapText="1" readingOrder="1"/>
      <protection locked="0"/>
    </xf>
    <xf numFmtId="0" fontId="29" fillId="0" borderId="33" xfId="3" applyFont="1" applyBorder="1" applyAlignment="1" applyProtection="1">
      <alignment vertical="top" wrapText="1"/>
      <protection locked="0"/>
    </xf>
    <xf numFmtId="0" fontId="28" fillId="0" borderId="31" xfId="3" applyFont="1" applyBorder="1" applyAlignment="1" applyProtection="1">
      <alignment horizontal="left" vertical="center" wrapText="1" indent="1" readingOrder="1"/>
      <protection locked="0"/>
    </xf>
    <xf numFmtId="0" fontId="29" fillId="0" borderId="0" xfId="3" applyFont="1" applyAlignment="1">
      <alignment horizontal="left" indent="1" readingOrder="1"/>
    </xf>
    <xf numFmtId="0" fontId="28" fillId="0" borderId="31" xfId="3" applyFont="1" applyBorder="1" applyAlignment="1" applyProtection="1">
      <alignment horizontal="right" vertical="center" wrapText="1" readingOrder="1"/>
      <protection locked="0"/>
    </xf>
    <xf numFmtId="0" fontId="28" fillId="0" borderId="31" xfId="3" applyFont="1" applyBorder="1" applyAlignment="1" applyProtection="1">
      <alignment horizontal="right" vertical="center" wrapText="1" readingOrder="1"/>
      <protection locked="0"/>
    </xf>
    <xf numFmtId="0" fontId="28" fillId="0" borderId="32" xfId="3" applyFont="1" applyBorder="1" applyAlignment="1" applyProtection="1">
      <alignment horizontal="right" vertical="center" wrapText="1" readingOrder="1"/>
      <protection locked="0"/>
    </xf>
    <xf numFmtId="0" fontId="28" fillId="0" borderId="31" xfId="3" applyFont="1" applyBorder="1" applyAlignment="1" applyProtection="1">
      <alignment horizontal="left" vertical="center" wrapText="1" readingOrder="1"/>
      <protection locked="0"/>
    </xf>
    <xf numFmtId="0" fontId="29" fillId="0" borderId="0" xfId="3" applyFont="1" applyBorder="1"/>
    <xf numFmtId="0" fontId="29" fillId="0" borderId="33" xfId="3" applyFont="1" applyBorder="1"/>
    <xf numFmtId="0" fontId="27" fillId="0" borderId="0" xfId="3" applyFont="1" applyBorder="1" applyAlignment="1">
      <alignment horizontal="left" indent="1" readingOrder="1"/>
    </xf>
    <xf numFmtId="0" fontId="27" fillId="0" borderId="33" xfId="3" applyFont="1" applyBorder="1" applyAlignment="1">
      <alignment horizontal="left" indent="1" readingOrder="1"/>
    </xf>
    <xf numFmtId="0" fontId="28" fillId="0" borderId="28" xfId="3" applyFont="1" applyBorder="1" applyAlignment="1" applyProtection="1">
      <alignment horizontal="left" vertical="center" wrapText="1" indent="2" readingOrder="1"/>
      <protection locked="0"/>
    </xf>
    <xf numFmtId="0" fontId="29" fillId="0" borderId="15" xfId="3" applyFont="1" applyBorder="1" applyAlignment="1">
      <alignment horizontal="left" indent="2" readingOrder="1"/>
    </xf>
    <xf numFmtId="165" fontId="28" fillId="0" borderId="28" xfId="3" applyNumberFormat="1" applyFont="1" applyBorder="1" applyAlignment="1" applyProtection="1">
      <alignment horizontal="right" vertical="center" wrapText="1" readingOrder="1"/>
      <protection locked="0"/>
    </xf>
    <xf numFmtId="165" fontId="28" fillId="0" borderId="28" xfId="3" applyNumberFormat="1" applyFont="1" applyBorder="1" applyAlignment="1" applyProtection="1">
      <alignment horizontal="right" vertical="center" wrapText="1" readingOrder="1"/>
      <protection locked="0"/>
    </xf>
    <xf numFmtId="0" fontId="29" fillId="0" borderId="15" xfId="3" applyFont="1" applyBorder="1"/>
    <xf numFmtId="165" fontId="28" fillId="0" borderId="44" xfId="3" applyNumberFormat="1" applyFont="1" applyBorder="1" applyAlignment="1" applyProtection="1">
      <alignment horizontal="right" vertical="center" wrapText="1" readingOrder="1"/>
      <protection locked="0"/>
    </xf>
    <xf numFmtId="0" fontId="29" fillId="0" borderId="29" xfId="3" applyFont="1" applyBorder="1" applyAlignment="1" applyProtection="1">
      <alignment vertical="top" wrapText="1"/>
      <protection locked="0"/>
    </xf>
    <xf numFmtId="0" fontId="28" fillId="0" borderId="32" xfId="3" applyFont="1" applyBorder="1" applyAlignment="1" applyProtection="1">
      <alignment horizontal="right" vertical="center" wrapText="1" readingOrder="1"/>
      <protection locked="0"/>
    </xf>
    <xf numFmtId="165" fontId="26" fillId="0" borderId="32" xfId="3" applyNumberFormat="1" applyFont="1" applyBorder="1" applyAlignment="1" applyProtection="1">
      <alignment horizontal="right" vertical="center" wrapText="1" readingOrder="1"/>
      <protection locked="0"/>
    </xf>
    <xf numFmtId="0" fontId="27" fillId="0" borderId="0" xfId="3" applyFont="1" applyBorder="1"/>
    <xf numFmtId="0" fontId="27" fillId="0" borderId="33" xfId="3" applyFont="1" applyBorder="1"/>
    <xf numFmtId="165" fontId="28" fillId="0" borderId="32" xfId="3" applyNumberFormat="1" applyFont="1" applyBorder="1" applyAlignment="1" applyProtection="1">
      <alignment horizontal="right" vertical="center" wrapText="1" readingOrder="1"/>
      <protection locked="0"/>
    </xf>
    <xf numFmtId="0" fontId="26" fillId="0" borderId="45" xfId="3" applyFont="1" applyBorder="1" applyAlignment="1" applyProtection="1">
      <alignment horizontal="left" vertical="center" wrapText="1" readingOrder="1"/>
      <protection locked="0"/>
    </xf>
    <xf numFmtId="0" fontId="29" fillId="0" borderId="46" xfId="3" applyFont="1" applyBorder="1" applyAlignment="1" applyProtection="1">
      <alignment vertical="top" wrapText="1"/>
      <protection locked="0"/>
    </xf>
    <xf numFmtId="165" fontId="26" fillId="0" borderId="45" xfId="3" applyNumberFormat="1" applyFont="1" applyBorder="1" applyAlignment="1" applyProtection="1">
      <alignment horizontal="right" vertical="center" wrapText="1" readingOrder="1"/>
      <protection locked="0"/>
    </xf>
    <xf numFmtId="165" fontId="26" fillId="0" borderId="45" xfId="3" applyNumberFormat="1" applyFont="1" applyBorder="1" applyAlignment="1" applyProtection="1">
      <alignment horizontal="right" vertical="center" wrapText="1" readingOrder="1"/>
      <protection locked="0"/>
    </xf>
    <xf numFmtId="165" fontId="26" fillId="0" borderId="47" xfId="3" applyNumberFormat="1" applyFont="1" applyBorder="1" applyAlignment="1" applyProtection="1">
      <alignment horizontal="right" vertical="center" wrapText="1" readingOrder="1"/>
      <protection locked="0"/>
    </xf>
    <xf numFmtId="0" fontId="29" fillId="0" borderId="48" xfId="3" applyFont="1" applyBorder="1" applyAlignment="1" applyProtection="1">
      <alignment vertical="top" wrapText="1"/>
      <protection locked="0"/>
    </xf>
    <xf numFmtId="0" fontId="25" fillId="9" borderId="22" xfId="3" applyFont="1" applyFill="1" applyBorder="1" applyAlignment="1" applyProtection="1">
      <alignment horizontal="center" vertical="center" wrapText="1" readingOrder="1"/>
      <protection locked="0"/>
    </xf>
    <xf numFmtId="0" fontId="23" fillId="8" borderId="25" xfId="3" applyFont="1" applyFill="1" applyBorder="1" applyAlignment="1" applyProtection="1">
      <alignment vertical="top" wrapText="1"/>
      <protection locked="0"/>
    </xf>
    <xf numFmtId="0" fontId="25" fillId="9" borderId="40" xfId="3" applyFont="1" applyFill="1" applyBorder="1" applyAlignment="1" applyProtection="1">
      <alignment horizontal="center" vertical="center" wrapText="1" readingOrder="1"/>
      <protection locked="0"/>
    </xf>
    <xf numFmtId="0" fontId="23" fillId="8" borderId="39" xfId="3" applyFont="1" applyFill="1" applyBorder="1" applyAlignment="1" applyProtection="1">
      <alignment vertical="top" wrapText="1"/>
      <protection locked="0"/>
    </xf>
    <xf numFmtId="0" fontId="23" fillId="8" borderId="41" xfId="3" applyFont="1" applyFill="1" applyBorder="1" applyAlignment="1" applyProtection="1">
      <alignment vertical="top" wrapText="1"/>
      <protection locked="0"/>
    </xf>
    <xf numFmtId="0" fontId="25" fillId="9" borderId="36" xfId="3" applyFont="1" applyFill="1" applyBorder="1" applyAlignment="1" applyProtection="1">
      <alignment horizontal="center" vertical="center" wrapText="1" readingOrder="1"/>
      <protection locked="0"/>
    </xf>
    <xf numFmtId="0" fontId="23" fillId="8" borderId="23" xfId="3" applyFont="1" applyFill="1" applyBorder="1" applyAlignment="1" applyProtection="1">
      <alignment vertical="top" wrapText="1"/>
      <protection locked="0"/>
    </xf>
    <xf numFmtId="0" fontId="25" fillId="9" borderId="19" xfId="3" applyFont="1" applyFill="1" applyBorder="1" applyAlignment="1" applyProtection="1">
      <alignment horizontal="center" vertical="center" wrapText="1" readingOrder="1"/>
      <protection locked="0"/>
    </xf>
    <xf numFmtId="0" fontId="23" fillId="8" borderId="15" xfId="3" applyFont="1" applyFill="1" applyBorder="1"/>
    <xf numFmtId="0" fontId="25" fillId="9" borderId="38" xfId="3" applyFont="1" applyFill="1" applyBorder="1" applyAlignment="1" applyProtection="1">
      <alignment horizontal="center" vertical="center" wrapText="1" readingOrder="1"/>
      <protection locked="0"/>
    </xf>
    <xf numFmtId="0" fontId="25" fillId="9" borderId="38" xfId="3" applyFont="1" applyFill="1" applyBorder="1" applyAlignment="1" applyProtection="1">
      <alignment horizontal="center" vertical="center" wrapText="1" readingOrder="1"/>
      <protection locked="0"/>
    </xf>
    <xf numFmtId="0" fontId="23" fillId="8" borderId="42" xfId="3" applyFont="1" applyFill="1" applyBorder="1" applyAlignment="1" applyProtection="1">
      <alignment vertical="top" wrapText="1"/>
      <protection locked="0"/>
    </xf>
    <xf numFmtId="0" fontId="23" fillId="8" borderId="43" xfId="3" applyFont="1" applyFill="1" applyBorder="1" applyAlignment="1" applyProtection="1">
      <alignment vertical="top" wrapText="1"/>
      <protection locked="0"/>
    </xf>
    <xf numFmtId="0" fontId="25" fillId="9" borderId="29" xfId="3" applyFont="1" applyFill="1" applyBorder="1" applyAlignment="1" applyProtection="1">
      <alignment horizontal="center" vertical="top" wrapText="1" readingOrder="1"/>
      <protection locked="0"/>
    </xf>
    <xf numFmtId="0" fontId="23" fillId="8" borderId="20" xfId="3" applyFont="1" applyFill="1" applyBorder="1" applyAlignment="1" applyProtection="1">
      <alignment vertical="top" wrapText="1"/>
      <protection locked="0"/>
    </xf>
    <xf numFmtId="0" fontId="26" fillId="0" borderId="31" xfId="3" applyFont="1" applyBorder="1" applyAlignment="1" applyProtection="1">
      <alignment vertical="center" wrapText="1" readingOrder="1"/>
      <protection locked="0"/>
    </xf>
    <xf numFmtId="0" fontId="29" fillId="0" borderId="0" xfId="3" applyFont="1" applyAlignment="1">
      <alignment horizontal="left" indent="1"/>
    </xf>
    <xf numFmtId="0" fontId="29" fillId="0" borderId="0" xfId="3" applyFont="1" applyBorder="1" applyAlignment="1">
      <alignment horizontal="left" indent="1"/>
    </xf>
    <xf numFmtId="0" fontId="29" fillId="0" borderId="33" xfId="3" applyFont="1" applyBorder="1" applyAlignment="1">
      <alignment horizontal="left" indent="1"/>
    </xf>
    <xf numFmtId="0" fontId="28" fillId="0" borderId="28" xfId="3" applyFont="1" applyBorder="1" applyAlignment="1" applyProtection="1">
      <alignment horizontal="left" vertical="center" wrapText="1" indent="1" readingOrder="1"/>
      <protection locked="0"/>
    </xf>
    <xf numFmtId="0" fontId="29" fillId="0" borderId="15" xfId="3" applyFont="1" applyBorder="1" applyAlignment="1">
      <alignment horizontal="left" indent="1"/>
    </xf>
    <xf numFmtId="0" fontId="30" fillId="9" borderId="22" xfId="3" applyFont="1" applyFill="1" applyBorder="1" applyAlignment="1" applyProtection="1">
      <alignment horizontal="center" vertical="center" wrapText="1" readingOrder="1"/>
      <protection locked="0"/>
    </xf>
    <xf numFmtId="0" fontId="31" fillId="8" borderId="25" xfId="3" applyFont="1" applyFill="1" applyBorder="1" applyAlignment="1" applyProtection="1">
      <alignment vertical="top" wrapText="1"/>
      <protection locked="0"/>
    </xf>
    <xf numFmtId="0" fontId="30" fillId="9" borderId="40" xfId="3" applyFont="1" applyFill="1" applyBorder="1" applyAlignment="1" applyProtection="1">
      <alignment horizontal="center" vertical="center" wrapText="1" readingOrder="1"/>
      <protection locked="0"/>
    </xf>
    <xf numFmtId="0" fontId="31" fillId="8" borderId="39" xfId="3" applyFont="1" applyFill="1" applyBorder="1" applyAlignment="1" applyProtection="1">
      <alignment vertical="top" wrapText="1"/>
      <protection locked="0"/>
    </xf>
    <xf numFmtId="0" fontId="31" fillId="8" borderId="41" xfId="3" applyFont="1" applyFill="1" applyBorder="1" applyAlignment="1" applyProtection="1">
      <alignment vertical="top" wrapText="1"/>
      <protection locked="0"/>
    </xf>
    <xf numFmtId="0" fontId="30" fillId="9" borderId="36" xfId="3" applyFont="1" applyFill="1" applyBorder="1" applyAlignment="1" applyProtection="1">
      <alignment horizontal="center" vertical="center" wrapText="1" readingOrder="1"/>
      <protection locked="0"/>
    </xf>
    <xf numFmtId="0" fontId="31" fillId="8" borderId="23" xfId="3" applyFont="1" applyFill="1" applyBorder="1" applyAlignment="1" applyProtection="1">
      <alignment vertical="top" wrapText="1"/>
      <protection locked="0"/>
    </xf>
    <xf numFmtId="0" fontId="30" fillId="9" borderId="19" xfId="3" applyFont="1" applyFill="1" applyBorder="1" applyAlignment="1" applyProtection="1">
      <alignment horizontal="center" vertical="center" wrapText="1" readingOrder="1"/>
      <protection locked="0"/>
    </xf>
    <xf numFmtId="0" fontId="31" fillId="8" borderId="15" xfId="3" applyFont="1" applyFill="1" applyBorder="1"/>
    <xf numFmtId="0" fontId="30" fillId="9" borderId="38" xfId="3" applyFont="1" applyFill="1" applyBorder="1" applyAlignment="1" applyProtection="1">
      <alignment horizontal="center" vertical="center" wrapText="1" readingOrder="1"/>
      <protection locked="0"/>
    </xf>
    <xf numFmtId="0" fontId="30" fillId="9" borderId="38" xfId="3" applyFont="1" applyFill="1" applyBorder="1" applyAlignment="1" applyProtection="1">
      <alignment horizontal="center" vertical="center" wrapText="1" readingOrder="1"/>
      <protection locked="0"/>
    </xf>
    <xf numFmtId="0" fontId="31" fillId="8" borderId="42" xfId="3" applyFont="1" applyFill="1" applyBorder="1" applyAlignment="1" applyProtection="1">
      <alignment vertical="top" wrapText="1"/>
      <protection locked="0"/>
    </xf>
    <xf numFmtId="0" fontId="31" fillId="8" borderId="43" xfId="3" applyFont="1" applyFill="1" applyBorder="1" applyAlignment="1" applyProtection="1">
      <alignment vertical="top" wrapText="1"/>
      <protection locked="0"/>
    </xf>
    <xf numFmtId="0" fontId="30" fillId="9" borderId="29" xfId="3" applyFont="1" applyFill="1" applyBorder="1" applyAlignment="1" applyProtection="1">
      <alignment horizontal="center" vertical="top" wrapText="1" readingOrder="1"/>
      <protection locked="0"/>
    </xf>
    <xf numFmtId="0" fontId="31" fillId="8" borderId="20" xfId="3" applyFont="1" applyFill="1" applyBorder="1" applyAlignment="1" applyProtection="1">
      <alignment vertical="top" wrapText="1"/>
      <protection locked="0"/>
    </xf>
    <xf numFmtId="0" fontId="17" fillId="8" borderId="22" xfId="0" applyFont="1" applyFill="1" applyBorder="1" applyAlignment="1">
      <alignment horizontal="center"/>
    </xf>
    <xf numFmtId="0" fontId="17" fillId="8" borderId="25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32" fillId="8" borderId="16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8" borderId="17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center"/>
    </xf>
    <xf numFmtId="0" fontId="24" fillId="8" borderId="15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33" fillId="8" borderId="22" xfId="0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3" xfId="0" applyFont="1" applyFill="1" applyBorder="1" applyAlignment="1">
      <alignment horizontal="center" vertical="center"/>
    </xf>
    <xf numFmtId="0" fontId="33" fillId="8" borderId="50" xfId="0" applyFont="1" applyFill="1" applyBorder="1" applyAlignment="1">
      <alignment horizontal="center"/>
    </xf>
    <xf numFmtId="0" fontId="33" fillId="8" borderId="49" xfId="0" applyFont="1" applyFill="1" applyBorder="1" applyAlignment="1">
      <alignment horizontal="center"/>
    </xf>
    <xf numFmtId="0" fontId="33" fillId="8" borderId="51" xfId="0" applyFont="1" applyFill="1" applyBorder="1" applyAlignment="1">
      <alignment horizontal="center"/>
    </xf>
    <xf numFmtId="43" fontId="33" fillId="8" borderId="24" xfId="1" applyFont="1" applyFill="1" applyBorder="1" applyAlignment="1">
      <alignment horizontal="center" vertical="center" wrapText="1"/>
    </xf>
    <xf numFmtId="0" fontId="33" fillId="8" borderId="19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/>
    </xf>
    <xf numFmtId="0" fontId="33" fillId="8" borderId="20" xfId="0" applyFont="1" applyFill="1" applyBorder="1" applyAlignment="1">
      <alignment horizontal="center" vertical="center"/>
    </xf>
    <xf numFmtId="43" fontId="33" fillId="8" borderId="26" xfId="1" applyFont="1" applyFill="1" applyBorder="1" applyAlignment="1">
      <alignment horizontal="center" vertical="center"/>
    </xf>
    <xf numFmtId="43" fontId="33" fillId="8" borderId="26" xfId="1" applyFont="1" applyFill="1" applyBorder="1" applyAlignment="1">
      <alignment horizontal="center" vertical="center" wrapText="1"/>
    </xf>
    <xf numFmtId="43" fontId="33" fillId="8" borderId="21" xfId="1" applyFont="1" applyFill="1" applyBorder="1" applyAlignment="1">
      <alignment horizontal="center" vertical="center" wrapText="1"/>
    </xf>
    <xf numFmtId="0" fontId="0" fillId="0" borderId="22" xfId="0" applyBorder="1"/>
    <xf numFmtId="1" fontId="0" fillId="0" borderId="25" xfId="0" applyNumberFormat="1" applyBorder="1"/>
    <xf numFmtId="1" fontId="0" fillId="0" borderId="23" xfId="0" applyNumberFormat="1" applyBorder="1"/>
    <xf numFmtId="43" fontId="0" fillId="0" borderId="0" xfId="1" applyFont="1"/>
    <xf numFmtId="43" fontId="0" fillId="0" borderId="24" xfId="1" applyFont="1" applyBorder="1"/>
    <xf numFmtId="0" fontId="34" fillId="0" borderId="0" xfId="0" applyFont="1"/>
    <xf numFmtId="0" fontId="35" fillId="0" borderId="16" xfId="0" applyFont="1" applyBorder="1"/>
    <xf numFmtId="1" fontId="36" fillId="0" borderId="0" xfId="0" applyNumberFormat="1" applyFont="1" applyBorder="1"/>
    <xf numFmtId="1" fontId="36" fillId="0" borderId="17" xfId="0" applyNumberFormat="1" applyFont="1" applyBorder="1"/>
    <xf numFmtId="165" fontId="37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6" xfId="0" applyBorder="1"/>
    <xf numFmtId="0" fontId="38" fillId="0" borderId="0" xfId="0" applyFont="1"/>
    <xf numFmtId="1" fontId="35" fillId="0" borderId="0" xfId="0" applyNumberFormat="1" applyFont="1" applyBorder="1"/>
    <xf numFmtId="1" fontId="35" fillId="0" borderId="17" xfId="0" applyNumberFormat="1" applyFont="1" applyBorder="1"/>
    <xf numFmtId="166" fontId="35" fillId="0" borderId="0" xfId="1" applyNumberFormat="1" applyFont="1"/>
    <xf numFmtId="166" fontId="35" fillId="0" borderId="18" xfId="1" applyNumberFormat="1" applyFont="1" applyBorder="1"/>
    <xf numFmtId="0" fontId="2" fillId="0" borderId="0" xfId="0" applyFont="1"/>
    <xf numFmtId="166" fontId="36" fillId="0" borderId="0" xfId="1" applyNumberFormat="1" applyFont="1"/>
    <xf numFmtId="166" fontId="36" fillId="0" borderId="18" xfId="1" applyNumberFormat="1" applyFont="1" applyBorder="1"/>
    <xf numFmtId="0" fontId="35" fillId="0" borderId="0" xfId="0" applyFont="1" applyBorder="1"/>
    <xf numFmtId="0" fontId="35" fillId="0" borderId="17" xfId="0" applyFont="1" applyBorder="1"/>
    <xf numFmtId="0" fontId="36" fillId="0" borderId="0" xfId="0" applyFont="1" applyBorder="1"/>
    <xf numFmtId="0" fontId="36" fillId="0" borderId="17" xfId="0" applyFont="1" applyBorder="1"/>
    <xf numFmtId="0" fontId="36" fillId="0" borderId="16" xfId="0" applyFont="1" applyBorder="1"/>
    <xf numFmtId="0" fontId="35" fillId="0" borderId="0" xfId="0" applyFont="1" applyBorder="1" applyAlignment="1">
      <alignment horizontal="right"/>
    </xf>
    <xf numFmtId="0" fontId="35" fillId="0" borderId="17" xfId="0" applyFont="1" applyBorder="1" applyAlignment="1">
      <alignment horizontal="center"/>
    </xf>
    <xf numFmtId="166" fontId="35" fillId="0" borderId="0" xfId="1" applyNumberFormat="1" applyFont="1" applyAlignment="1">
      <alignment horizontal="right"/>
    </xf>
    <xf numFmtId="166" fontId="35" fillId="0" borderId="18" xfId="1" applyNumberFormat="1" applyFont="1" applyBorder="1" applyAlignment="1">
      <alignment horizontal="right"/>
    </xf>
    <xf numFmtId="1" fontId="35" fillId="0" borderId="16" xfId="0" applyNumberFormat="1" applyFont="1" applyBorder="1"/>
    <xf numFmtId="43" fontId="39" fillId="0" borderId="18" xfId="1" applyFont="1" applyBorder="1"/>
    <xf numFmtId="165" fontId="40" fillId="0" borderId="31" xfId="0" applyNumberFormat="1" applyFont="1" applyBorder="1" applyAlignment="1" applyProtection="1">
      <alignment horizontal="right" vertical="center" wrapText="1" readingOrder="1"/>
      <protection locked="0"/>
    </xf>
    <xf numFmtId="165" fontId="40" fillId="0" borderId="30" xfId="0" applyNumberFormat="1" applyFont="1" applyBorder="1" applyAlignment="1" applyProtection="1">
      <alignment horizontal="right" vertical="center" wrapText="1" readingOrder="1"/>
      <protection locked="0"/>
    </xf>
    <xf numFmtId="43" fontId="36" fillId="0" borderId="0" xfId="1" applyFont="1"/>
    <xf numFmtId="43" fontId="36" fillId="0" borderId="18" xfId="1" applyFont="1" applyBorder="1"/>
    <xf numFmtId="43" fontId="35" fillId="0" borderId="0" xfId="1" applyFont="1"/>
    <xf numFmtId="43" fontId="35" fillId="0" borderId="16" xfId="1" applyFont="1" applyBorder="1"/>
    <xf numFmtId="43" fontId="35" fillId="0" borderId="18" xfId="1" applyFont="1" applyBorder="1"/>
    <xf numFmtId="0" fontId="0" fillId="0" borderId="19" xfId="0" applyBorder="1"/>
    <xf numFmtId="1" fontId="0" fillId="0" borderId="15" xfId="0" applyNumberFormat="1" applyBorder="1"/>
    <xf numFmtId="1" fontId="0" fillId="0" borderId="20" xfId="0" applyNumberFormat="1" applyBorder="1"/>
    <xf numFmtId="43" fontId="0" fillId="0" borderId="15" xfId="1" applyFont="1" applyBorder="1"/>
    <xf numFmtId="43" fontId="0" fillId="0" borderId="21" xfId="1" applyFont="1" applyBorder="1"/>
    <xf numFmtId="1" fontId="0" fillId="0" borderId="0" xfId="0" applyNumberFormat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0600" y="17354549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81125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29550" y="17354550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096250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56</xdr:row>
      <xdr:rowOff>152400</xdr:rowOff>
    </xdr:from>
    <xdr:to>
      <xdr:col>8</xdr:col>
      <xdr:colOff>784514</xdr:colOff>
      <xdr:row>61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9972675"/>
          <a:ext cx="3165764" cy="90487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600076</xdr:colOff>
      <xdr:row>57</xdr:row>
      <xdr:rowOff>19050</xdr:rowOff>
    </xdr:from>
    <xdr:to>
      <xdr:col>3</xdr:col>
      <xdr:colOff>962025</xdr:colOff>
      <xdr:row>61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00076" y="10020300"/>
          <a:ext cx="3362324" cy="8667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19050</xdr:colOff>
      <xdr:row>5</xdr:row>
      <xdr:rowOff>179972</xdr:rowOff>
    </xdr:to>
    <xdr:pic>
      <xdr:nvPicPr>
        <xdr:cNvPr id="4" name="Imagen 13" descr="escu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9050" y="190500"/>
          <a:ext cx="762000" cy="93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34</xdr:row>
      <xdr:rowOff>142875</xdr:rowOff>
    </xdr:from>
    <xdr:to>
      <xdr:col>11</xdr:col>
      <xdr:colOff>584489</xdr:colOff>
      <xdr:row>39</xdr:row>
      <xdr:rowOff>142875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438775" y="6419850"/>
          <a:ext cx="3270539" cy="90487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752476</xdr:colOff>
      <xdr:row>35</xdr:row>
      <xdr:rowOff>19050</xdr:rowOff>
    </xdr:from>
    <xdr:to>
      <xdr:col>6</xdr:col>
      <xdr:colOff>276225</xdr:colOff>
      <xdr:row>39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52476" y="6477000"/>
          <a:ext cx="3514724" cy="8667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del Gobierno del Estado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19050</xdr:colOff>
      <xdr:row>3</xdr:row>
      <xdr:rowOff>303797</xdr:rowOff>
    </xdr:to>
    <xdr:pic>
      <xdr:nvPicPr>
        <xdr:cNvPr id="4" name="Imagen 13" descr="escu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9050" y="0"/>
          <a:ext cx="762000" cy="93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91</xdr:row>
      <xdr:rowOff>0</xdr:rowOff>
    </xdr:from>
    <xdr:to>
      <xdr:col>1</xdr:col>
      <xdr:colOff>3562350</xdr:colOff>
      <xdr:row>91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17706975"/>
          <a:ext cx="359092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91</xdr:row>
      <xdr:rowOff>0</xdr:rowOff>
    </xdr:from>
    <xdr:to>
      <xdr:col>4</xdr:col>
      <xdr:colOff>952500</xdr:colOff>
      <xdr:row>91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638550" y="17706975"/>
          <a:ext cx="330517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91</xdr:row>
      <xdr:rowOff>114300</xdr:rowOff>
    </xdr:from>
    <xdr:to>
      <xdr:col>1</xdr:col>
      <xdr:colOff>3390900</xdr:colOff>
      <xdr:row>91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71450" y="17821275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91</xdr:row>
      <xdr:rowOff>114300</xdr:rowOff>
    </xdr:from>
    <xdr:to>
      <xdr:col>4</xdr:col>
      <xdr:colOff>828675</xdr:colOff>
      <xdr:row>91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695700" y="17821275"/>
          <a:ext cx="3152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76200"/>
          <a:ext cx="6191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219075</xdr:rowOff>
    </xdr:from>
    <xdr:to>
      <xdr:col>4</xdr:col>
      <xdr:colOff>438150</xdr:colOff>
      <xdr:row>4</xdr:row>
      <xdr:rowOff>114300</xdr:rowOff>
    </xdr:to>
    <xdr:pic>
      <xdr:nvPicPr>
        <xdr:cNvPr id="2" name="Picture 0" descr="1a5cb37b-10d6-47c4-ab6d-45be171a6aba">
          <a:extLst>
            <a:ext uri="{FF2B5EF4-FFF2-40B4-BE49-F238E27FC236}">
              <a16:creationId xmlns:a16="http://schemas.microsoft.com/office/drawing/2014/main" id="{B2935E24-A7E1-48C2-AC91-6BC61DF9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23850"/>
          <a:ext cx="857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228600</xdr:colOff>
      <xdr:row>172</xdr:row>
      <xdr:rowOff>114300</xdr:rowOff>
    </xdr:from>
    <xdr:to>
      <xdr:col>7</xdr:col>
      <xdr:colOff>262890</xdr:colOff>
      <xdr:row>176</xdr:row>
      <xdr:rowOff>43269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1A5522-08F3-4D41-9C4C-C5C14B453C9B}"/>
            </a:ext>
          </a:extLst>
        </xdr:cNvPr>
        <xdr:cNvSpPr txBox="1"/>
      </xdr:nvSpPr>
      <xdr:spPr>
        <a:xfrm>
          <a:off x="2057400" y="27965400"/>
          <a:ext cx="2472690" cy="576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66675</xdr:colOff>
      <xdr:row>172</xdr:row>
      <xdr:rowOff>85725</xdr:rowOff>
    </xdr:from>
    <xdr:to>
      <xdr:col>11</xdr:col>
      <xdr:colOff>1006798</xdr:colOff>
      <xdr:row>176</xdr:row>
      <xdr:rowOff>110476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B94301B-99D6-4384-9D54-0798F4AE47F8}"/>
            </a:ext>
          </a:extLst>
        </xdr:cNvPr>
        <xdr:cNvSpPr txBox="1"/>
      </xdr:nvSpPr>
      <xdr:spPr>
        <a:xfrm>
          <a:off x="5553075" y="27936825"/>
          <a:ext cx="1759273" cy="67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57150</xdr:rowOff>
    </xdr:from>
    <xdr:to>
      <xdr:col>5</xdr:col>
      <xdr:colOff>314325</xdr:colOff>
      <xdr:row>4</xdr:row>
      <xdr:rowOff>161925</xdr:rowOff>
    </xdr:to>
    <xdr:pic>
      <xdr:nvPicPr>
        <xdr:cNvPr id="2" name="Picture 0" descr="32a9f0f7-5755-4033-bade-d0a02e4999f8">
          <a:extLst>
            <a:ext uri="{FF2B5EF4-FFF2-40B4-BE49-F238E27FC236}">
              <a16:creationId xmlns:a16="http://schemas.microsoft.com/office/drawing/2014/main" id="{6F03B413-FD3A-465E-B5E2-05FD9A0A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85750"/>
          <a:ext cx="8001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168275</xdr:colOff>
      <xdr:row>110</xdr:row>
      <xdr:rowOff>110067</xdr:rowOff>
    </xdr:from>
    <xdr:to>
      <xdr:col>8</xdr:col>
      <xdr:colOff>220904</xdr:colOff>
      <xdr:row>114</xdr:row>
      <xdr:rowOff>57043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007C16-4413-4E38-ACF4-948AEC9F6BAF}"/>
            </a:ext>
          </a:extLst>
        </xdr:cNvPr>
        <xdr:cNvSpPr txBox="1"/>
      </xdr:nvSpPr>
      <xdr:spPr>
        <a:xfrm>
          <a:off x="358775" y="24817917"/>
          <a:ext cx="4157904" cy="594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252941</xdr:colOff>
      <xdr:row>110</xdr:row>
      <xdr:rowOff>67734</xdr:rowOff>
    </xdr:from>
    <xdr:to>
      <xdr:col>14</xdr:col>
      <xdr:colOff>167349</xdr:colOff>
      <xdr:row>114</xdr:row>
      <xdr:rowOff>110424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A10EB9-A025-4206-B53C-6AD06EA3BA39}"/>
            </a:ext>
          </a:extLst>
        </xdr:cNvPr>
        <xdr:cNvSpPr txBox="1"/>
      </xdr:nvSpPr>
      <xdr:spPr>
        <a:xfrm>
          <a:off x="5748866" y="24775584"/>
          <a:ext cx="3752983" cy="690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57150</xdr:rowOff>
    </xdr:from>
    <xdr:to>
      <xdr:col>4</xdr:col>
      <xdr:colOff>180975</xdr:colOff>
      <xdr:row>4</xdr:row>
      <xdr:rowOff>123825</xdr:rowOff>
    </xdr:to>
    <xdr:pic>
      <xdr:nvPicPr>
        <xdr:cNvPr id="2" name="Picture 0" descr="06d12371-0970-45be-8827-cf9cb6e1d9f9">
          <a:extLst>
            <a:ext uri="{FF2B5EF4-FFF2-40B4-BE49-F238E27FC236}">
              <a16:creationId xmlns:a16="http://schemas.microsoft.com/office/drawing/2014/main" id="{E12839DC-1EF1-475E-8394-5C58F3C8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7650"/>
          <a:ext cx="7620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81915</xdr:colOff>
      <xdr:row>96</xdr:row>
      <xdr:rowOff>106680</xdr:rowOff>
    </xdr:from>
    <xdr:to>
      <xdr:col>8</xdr:col>
      <xdr:colOff>175284</xdr:colOff>
      <xdr:row>100</xdr:row>
      <xdr:rowOff>41494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299DAF6-FB86-4447-B4DC-C644EBAD4200}"/>
            </a:ext>
          </a:extLst>
        </xdr:cNvPr>
        <xdr:cNvSpPr txBox="1"/>
      </xdr:nvSpPr>
      <xdr:spPr>
        <a:xfrm>
          <a:off x="624840" y="21842730"/>
          <a:ext cx="3065169" cy="582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379095</xdr:colOff>
      <xdr:row>96</xdr:row>
      <xdr:rowOff>83820</xdr:rowOff>
    </xdr:from>
    <xdr:to>
      <xdr:col>15</xdr:col>
      <xdr:colOff>29563</xdr:colOff>
      <xdr:row>100</xdr:row>
      <xdr:rowOff>123734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0C6229D-2719-4707-BB2B-B5177FE8A4CF}"/>
            </a:ext>
          </a:extLst>
        </xdr:cNvPr>
        <xdr:cNvSpPr txBox="1"/>
      </xdr:nvSpPr>
      <xdr:spPr>
        <a:xfrm>
          <a:off x="5008245" y="21819870"/>
          <a:ext cx="3184243" cy="687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76</xdr:row>
      <xdr:rowOff>10887</xdr:rowOff>
    </xdr:from>
    <xdr:to>
      <xdr:col>5</xdr:col>
      <xdr:colOff>248693</xdr:colOff>
      <xdr:row>80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EFE5DF7-D1C8-46FF-B472-6F69CE8D5717}"/>
            </a:ext>
          </a:extLst>
        </xdr:cNvPr>
        <xdr:cNvSpPr txBox="1"/>
      </xdr:nvSpPr>
      <xdr:spPr>
        <a:xfrm>
          <a:off x="108857" y="13726887"/>
          <a:ext cx="5692911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5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5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5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</xdr:colOff>
      <xdr:row>76</xdr:row>
      <xdr:rowOff>32657</xdr:rowOff>
    </xdr:from>
    <xdr:to>
      <xdr:col>9</xdr:col>
      <xdr:colOff>438495</xdr:colOff>
      <xdr:row>80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63EBEBB-EF1B-46CD-AB83-F917858C638E}"/>
            </a:ext>
          </a:extLst>
        </xdr:cNvPr>
        <xdr:cNvSpPr txBox="1"/>
      </xdr:nvSpPr>
      <xdr:spPr>
        <a:xfrm>
          <a:off x="7141845" y="13748657"/>
          <a:ext cx="53076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5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5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1</xdr:row>
      <xdr:rowOff>87086</xdr:rowOff>
    </xdr:from>
    <xdr:to>
      <xdr:col>3</xdr:col>
      <xdr:colOff>936171</xdr:colOff>
      <xdr:row>7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B245A21C-8C4F-4264-8B83-44F662E9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07" y="296636"/>
          <a:ext cx="1065439" cy="12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6/4.%20Cuarto%20Trim/1.%20EF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F"/>
      <sheetName val="ANEXO I-F1 ESFD"/>
      <sheetName val="F-4 BalancePresupuestario"/>
    </sheetNames>
    <sheetDataSet>
      <sheetData sheetId="0">
        <row r="77">
          <cell r="D77">
            <v>789041043.68000412</v>
          </cell>
          <cell r="E77">
            <v>1952101747.9599991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zoomScaleNormal="100" workbookViewId="0">
      <selection activeCell="A22" sqref="A22"/>
    </sheetView>
  </sheetViews>
  <sheetFormatPr baseColWidth="10" defaultRowHeight="11.25" x14ac:dyDescent="0.2"/>
  <cols>
    <col min="1" max="1" width="64.7109375" style="26" customWidth="1"/>
    <col min="2" max="2" width="16.7109375" style="19" customWidth="1"/>
    <col min="3" max="3" width="16.7109375" style="26" customWidth="1"/>
    <col min="4" max="4" width="64.7109375" style="26" customWidth="1"/>
    <col min="5" max="6" width="16.7109375" style="118" customWidth="1"/>
    <col min="7" max="8" width="13" style="26" bestFit="1" customWidth="1"/>
    <col min="9" max="16384" width="11.42578125" style="26"/>
  </cols>
  <sheetData>
    <row r="1" spans="1:6" ht="12" x14ac:dyDescent="0.2">
      <c r="A1" s="119" t="s">
        <v>113</v>
      </c>
      <c r="B1" s="119"/>
      <c r="C1" s="119"/>
      <c r="D1" s="119"/>
      <c r="E1" s="119"/>
      <c r="F1" s="119"/>
    </row>
    <row r="2" spans="1:6" ht="12" x14ac:dyDescent="0.2">
      <c r="A2" s="119" t="s">
        <v>114</v>
      </c>
      <c r="B2" s="119"/>
      <c r="C2" s="119"/>
      <c r="D2" s="119"/>
      <c r="E2" s="119"/>
      <c r="F2" s="119"/>
    </row>
    <row r="3" spans="1:6" ht="12" x14ac:dyDescent="0.2">
      <c r="A3" s="119" t="s">
        <v>115</v>
      </c>
      <c r="B3" s="119"/>
      <c r="C3" s="119"/>
      <c r="D3" s="119"/>
      <c r="E3" s="119"/>
      <c r="F3" s="119"/>
    </row>
    <row r="4" spans="1:6" ht="39" customHeight="1" x14ac:dyDescent="0.2">
      <c r="A4" s="120" t="s">
        <v>3</v>
      </c>
      <c r="B4" s="120"/>
      <c r="C4" s="120"/>
      <c r="D4" s="120"/>
      <c r="E4" s="120"/>
      <c r="F4" s="120"/>
    </row>
    <row r="5" spans="1:6" ht="34.5" customHeight="1" x14ac:dyDescent="0.2">
      <c r="A5" s="81" t="s">
        <v>23</v>
      </c>
      <c r="B5" s="81">
        <v>2016</v>
      </c>
      <c r="C5" s="82" t="s">
        <v>116</v>
      </c>
      <c r="D5" s="83" t="s">
        <v>23</v>
      </c>
      <c r="E5" s="81">
        <v>2016</v>
      </c>
      <c r="F5" s="82" t="s">
        <v>116</v>
      </c>
    </row>
    <row r="6" spans="1:6" ht="12" x14ac:dyDescent="0.2">
      <c r="A6" s="84" t="s">
        <v>117</v>
      </c>
      <c r="B6" s="85"/>
      <c r="C6" s="86"/>
      <c r="D6" s="84" t="s">
        <v>118</v>
      </c>
      <c r="E6" s="87"/>
      <c r="F6" s="87"/>
    </row>
    <row r="7" spans="1:6" ht="12" x14ac:dyDescent="0.2">
      <c r="A7" s="88" t="s">
        <v>119</v>
      </c>
      <c r="B7" s="89"/>
      <c r="C7" s="90"/>
      <c r="D7" s="88" t="s">
        <v>120</v>
      </c>
      <c r="E7" s="91"/>
      <c r="F7" s="91"/>
    </row>
    <row r="8" spans="1:6" ht="12" x14ac:dyDescent="0.2">
      <c r="A8" s="88"/>
      <c r="B8" s="89"/>
      <c r="C8" s="90"/>
      <c r="D8" s="88"/>
      <c r="E8" s="91"/>
      <c r="F8" s="91"/>
    </row>
    <row r="9" spans="1:6" ht="12" x14ac:dyDescent="0.2">
      <c r="A9" s="88" t="s">
        <v>121</v>
      </c>
      <c r="B9" s="92">
        <f>SUM(B10:B16)</f>
        <v>1213303171.04</v>
      </c>
      <c r="C9" s="93">
        <f>SUM(C10:C16)</f>
        <v>2156305248.6799998</v>
      </c>
      <c r="D9" s="88" t="s">
        <v>122</v>
      </c>
      <c r="E9" s="92">
        <f>SUM(E10:E18)</f>
        <v>428495624.42000002</v>
      </c>
      <c r="F9" s="92">
        <f>SUM(F10:F18)</f>
        <v>953207011.61999989</v>
      </c>
    </row>
    <row r="10" spans="1:6" ht="12" x14ac:dyDescent="0.2">
      <c r="A10" s="94" t="s">
        <v>123</v>
      </c>
      <c r="B10" s="91">
        <v>993800</v>
      </c>
      <c r="C10" s="95">
        <v>928800</v>
      </c>
      <c r="D10" s="94" t="s">
        <v>124</v>
      </c>
      <c r="E10" s="91">
        <v>0</v>
      </c>
      <c r="F10" s="91">
        <v>0</v>
      </c>
    </row>
    <row r="11" spans="1:6" ht="12" x14ac:dyDescent="0.2">
      <c r="A11" s="94" t="s">
        <v>125</v>
      </c>
      <c r="B11" s="91">
        <v>338584680.93000001</v>
      </c>
      <c r="C11" s="95">
        <v>14329610.76</v>
      </c>
      <c r="D11" s="94" t="s">
        <v>126</v>
      </c>
      <c r="E11" s="91">
        <v>217861056.43000001</v>
      </c>
      <c r="F11" s="91">
        <v>119120100.13</v>
      </c>
    </row>
    <row r="12" spans="1:6" ht="12" x14ac:dyDescent="0.2">
      <c r="A12" s="94" t="s">
        <v>127</v>
      </c>
      <c r="B12" s="91">
        <v>0</v>
      </c>
      <c r="C12" s="95">
        <v>0</v>
      </c>
      <c r="D12" s="94" t="s">
        <v>128</v>
      </c>
      <c r="E12" s="91">
        <v>25194591.059999999</v>
      </c>
      <c r="F12" s="91">
        <v>43300841.329999998</v>
      </c>
    </row>
    <row r="13" spans="1:6" ht="12" x14ac:dyDescent="0.2">
      <c r="A13" s="94" t="s">
        <v>129</v>
      </c>
      <c r="B13" s="91">
        <v>780560379.88999999</v>
      </c>
      <c r="C13" s="95">
        <v>2057728036.74</v>
      </c>
      <c r="D13" s="94" t="s">
        <v>130</v>
      </c>
      <c r="E13" s="91">
        <v>7771716.1299999999</v>
      </c>
      <c r="F13" s="91">
        <v>20796841.129999999</v>
      </c>
    </row>
    <row r="14" spans="1:6" ht="12" x14ac:dyDescent="0.2">
      <c r="A14" s="94" t="s">
        <v>131</v>
      </c>
      <c r="B14" s="91">
        <v>0</v>
      </c>
      <c r="C14" s="95">
        <v>0</v>
      </c>
      <c r="D14" s="94" t="s">
        <v>132</v>
      </c>
      <c r="E14" s="91">
        <v>56018355.210000001</v>
      </c>
      <c r="F14" s="91">
        <v>696698167.74000001</v>
      </c>
    </row>
    <row r="15" spans="1:6" ht="15.75" customHeight="1" x14ac:dyDescent="0.2">
      <c r="A15" s="94" t="s">
        <v>133</v>
      </c>
      <c r="B15" s="91">
        <v>93164310.219999999</v>
      </c>
      <c r="C15" s="95">
        <v>83318801.180000007</v>
      </c>
      <c r="D15" s="94" t="s">
        <v>134</v>
      </c>
      <c r="E15" s="91">
        <v>0</v>
      </c>
      <c r="F15" s="91">
        <v>0</v>
      </c>
    </row>
    <row r="16" spans="1:6" ht="12" x14ac:dyDescent="0.2">
      <c r="A16" s="94" t="s">
        <v>135</v>
      </c>
      <c r="B16" s="91">
        <v>0</v>
      </c>
      <c r="C16" s="95">
        <v>0</v>
      </c>
      <c r="D16" s="94" t="s">
        <v>136</v>
      </c>
      <c r="E16" s="91">
        <v>78798122.650000006</v>
      </c>
      <c r="F16" s="91">
        <v>60490221.759999998</v>
      </c>
    </row>
    <row r="17" spans="1:6" ht="12" x14ac:dyDescent="0.2">
      <c r="A17" s="94"/>
      <c r="B17" s="91"/>
      <c r="C17" s="95"/>
      <c r="D17" s="94" t="s">
        <v>137</v>
      </c>
      <c r="E17" s="91">
        <v>0</v>
      </c>
      <c r="F17" s="91">
        <v>0</v>
      </c>
    </row>
    <row r="18" spans="1:6" ht="12" x14ac:dyDescent="0.2">
      <c r="A18" s="96" t="s">
        <v>138</v>
      </c>
      <c r="B18" s="92">
        <f>SUM(B19:B25)</f>
        <v>108523228.14</v>
      </c>
      <c r="C18" s="93">
        <f>SUM(C19:C25)</f>
        <v>88782469.719999999</v>
      </c>
      <c r="D18" s="94" t="s">
        <v>139</v>
      </c>
      <c r="E18" s="91">
        <v>42851782.939999998</v>
      </c>
      <c r="F18" s="91">
        <v>12800839.529999999</v>
      </c>
    </row>
    <row r="19" spans="1:6" ht="12" x14ac:dyDescent="0.2">
      <c r="A19" s="94" t="s">
        <v>140</v>
      </c>
      <c r="B19" s="91">
        <v>0</v>
      </c>
      <c r="C19" s="95">
        <v>0</v>
      </c>
      <c r="D19" s="94"/>
      <c r="E19" s="91"/>
      <c r="F19" s="91"/>
    </row>
    <row r="20" spans="1:6" ht="12" x14ac:dyDescent="0.2">
      <c r="A20" s="94" t="s">
        <v>141</v>
      </c>
      <c r="B20" s="91">
        <v>0</v>
      </c>
      <c r="C20" s="95">
        <v>196224.03</v>
      </c>
      <c r="D20" s="88" t="s">
        <v>142</v>
      </c>
      <c r="E20" s="92">
        <f>SUM(E21:E23)</f>
        <v>0</v>
      </c>
      <c r="F20" s="92">
        <f>SUM(F21:F23)</f>
        <v>0</v>
      </c>
    </row>
    <row r="21" spans="1:6" ht="12" x14ac:dyDescent="0.2">
      <c r="A21" s="94" t="s">
        <v>143</v>
      </c>
      <c r="B21" s="91">
        <v>1259896.77</v>
      </c>
      <c r="C21" s="95">
        <v>2778971.93</v>
      </c>
      <c r="D21" s="94" t="s">
        <v>144</v>
      </c>
      <c r="E21" s="91">
        <v>0</v>
      </c>
      <c r="F21" s="91">
        <v>0</v>
      </c>
    </row>
    <row r="22" spans="1:6" ht="12" x14ac:dyDescent="0.2">
      <c r="A22" s="94" t="s">
        <v>145</v>
      </c>
      <c r="B22" s="91">
        <v>7801667.4800000004</v>
      </c>
      <c r="C22" s="95">
        <v>6366210.2000000002</v>
      </c>
      <c r="D22" s="94" t="s">
        <v>146</v>
      </c>
      <c r="E22" s="91">
        <v>0</v>
      </c>
      <c r="F22" s="91">
        <v>0</v>
      </c>
    </row>
    <row r="23" spans="1:6" ht="12" x14ac:dyDescent="0.2">
      <c r="A23" s="94" t="s">
        <v>147</v>
      </c>
      <c r="B23" s="91">
        <v>29874410</v>
      </c>
      <c r="C23" s="95">
        <v>16087143</v>
      </c>
      <c r="D23" s="94" t="s">
        <v>148</v>
      </c>
      <c r="E23" s="91">
        <v>0</v>
      </c>
      <c r="F23" s="91">
        <v>0</v>
      </c>
    </row>
    <row r="24" spans="1:6" ht="12" x14ac:dyDescent="0.2">
      <c r="A24" s="94" t="s">
        <v>149</v>
      </c>
      <c r="B24" s="91">
        <v>69587253.890000001</v>
      </c>
      <c r="C24" s="95">
        <v>63353920.560000002</v>
      </c>
      <c r="D24" s="94"/>
      <c r="E24" s="91"/>
      <c r="F24" s="91"/>
    </row>
    <row r="25" spans="1:6" ht="12" x14ac:dyDescent="0.2">
      <c r="A25" s="94" t="s">
        <v>150</v>
      </c>
      <c r="B25" s="91">
        <v>0</v>
      </c>
      <c r="C25" s="95">
        <v>0</v>
      </c>
      <c r="D25" s="88" t="s">
        <v>151</v>
      </c>
      <c r="E25" s="92">
        <f>SUM(E26:E27)</f>
        <v>12568506.08</v>
      </c>
      <c r="F25" s="92">
        <f>SUM(F26:F27)</f>
        <v>11022238.199999999</v>
      </c>
    </row>
    <row r="26" spans="1:6" ht="12" x14ac:dyDescent="0.2">
      <c r="A26" s="94"/>
      <c r="B26" s="91"/>
      <c r="C26" s="95"/>
      <c r="D26" s="94" t="s">
        <v>152</v>
      </c>
      <c r="E26" s="91">
        <v>12568506.08</v>
      </c>
      <c r="F26" s="91">
        <v>11022238.199999999</v>
      </c>
    </row>
    <row r="27" spans="1:6" ht="12" x14ac:dyDescent="0.2">
      <c r="A27" s="88" t="s">
        <v>153</v>
      </c>
      <c r="B27" s="92">
        <f>SUM(B28:B32)</f>
        <v>47713821.810000002</v>
      </c>
      <c r="C27" s="93">
        <f>SUM(C28:C32)</f>
        <v>41363380.229999997</v>
      </c>
      <c r="D27" s="94" t="s">
        <v>154</v>
      </c>
      <c r="E27" s="91">
        <v>0</v>
      </c>
      <c r="F27" s="91">
        <v>0</v>
      </c>
    </row>
    <row r="28" spans="1:6" ht="24" x14ac:dyDescent="0.2">
      <c r="A28" s="94" t="s">
        <v>155</v>
      </c>
      <c r="B28" s="91">
        <v>0</v>
      </c>
      <c r="C28" s="95">
        <v>0</v>
      </c>
      <c r="D28" s="88" t="s">
        <v>156</v>
      </c>
      <c r="E28" s="92">
        <v>0</v>
      </c>
      <c r="F28" s="92">
        <v>0</v>
      </c>
    </row>
    <row r="29" spans="1:6" ht="15" customHeight="1" x14ac:dyDescent="0.2">
      <c r="A29" s="94" t="s">
        <v>157</v>
      </c>
      <c r="B29" s="91">
        <v>8681028.1500000004</v>
      </c>
      <c r="C29" s="95">
        <v>7363637.9400000004</v>
      </c>
      <c r="D29" s="88" t="s">
        <v>158</v>
      </c>
      <c r="E29" s="92">
        <f>SUM(E30:E32)</f>
        <v>7801667.4800000004</v>
      </c>
      <c r="F29" s="92">
        <f>SUM(F30:F32)</f>
        <v>6366210.2000000002</v>
      </c>
    </row>
    <row r="30" spans="1:6" ht="12" x14ac:dyDescent="0.2">
      <c r="A30" s="94" t="s">
        <v>159</v>
      </c>
      <c r="B30" s="91">
        <v>1121823.7</v>
      </c>
      <c r="C30" s="95">
        <v>0</v>
      </c>
      <c r="D30" s="94" t="s">
        <v>160</v>
      </c>
      <c r="E30" s="91">
        <v>0</v>
      </c>
      <c r="F30" s="91">
        <v>0</v>
      </c>
    </row>
    <row r="31" spans="1:6" ht="12" x14ac:dyDescent="0.2">
      <c r="A31" s="94" t="s">
        <v>161</v>
      </c>
      <c r="B31" s="91">
        <v>37910969.960000001</v>
      </c>
      <c r="C31" s="95">
        <v>33999742.289999999</v>
      </c>
      <c r="D31" s="94" t="s">
        <v>162</v>
      </c>
      <c r="E31" s="91">
        <v>0</v>
      </c>
      <c r="F31" s="91">
        <v>0</v>
      </c>
    </row>
    <row r="32" spans="1:6" ht="12" x14ac:dyDescent="0.2">
      <c r="A32" s="94" t="s">
        <v>163</v>
      </c>
      <c r="B32" s="91">
        <v>0</v>
      </c>
      <c r="C32" s="95">
        <v>0</v>
      </c>
      <c r="D32" s="94" t="s">
        <v>164</v>
      </c>
      <c r="E32" s="91">
        <v>7801667.4800000004</v>
      </c>
      <c r="F32" s="91">
        <v>6366210.2000000002</v>
      </c>
    </row>
    <row r="33" spans="1:6" ht="12" x14ac:dyDescent="0.2">
      <c r="A33" s="94"/>
      <c r="B33" s="91"/>
      <c r="C33" s="95"/>
      <c r="D33" s="94"/>
      <c r="E33" s="91"/>
      <c r="F33" s="91"/>
    </row>
    <row r="34" spans="1:6" ht="24" x14ac:dyDescent="0.2">
      <c r="A34" s="88" t="s">
        <v>165</v>
      </c>
      <c r="B34" s="92">
        <f>SUM(B35:B39)</f>
        <v>0</v>
      </c>
      <c r="C34" s="93">
        <f>SUM(C35:C39)</f>
        <v>0</v>
      </c>
      <c r="D34" s="88" t="s">
        <v>166</v>
      </c>
      <c r="E34" s="92">
        <f>SUM(E35:E40)</f>
        <v>85111007.960000008</v>
      </c>
      <c r="F34" s="92">
        <f>SUM(F35:F40)</f>
        <v>75692624.349999994</v>
      </c>
    </row>
    <row r="35" spans="1:6" ht="12" x14ac:dyDescent="0.2">
      <c r="A35" s="94" t="s">
        <v>167</v>
      </c>
      <c r="B35" s="91">
        <v>0</v>
      </c>
      <c r="C35" s="95">
        <v>0</v>
      </c>
      <c r="D35" s="94" t="s">
        <v>168</v>
      </c>
      <c r="E35" s="91">
        <v>66722897.270000003</v>
      </c>
      <c r="F35" s="91">
        <v>58309600.469999999</v>
      </c>
    </row>
    <row r="36" spans="1:6" ht="12" x14ac:dyDescent="0.2">
      <c r="A36" s="94" t="s">
        <v>169</v>
      </c>
      <c r="B36" s="91">
        <v>0</v>
      </c>
      <c r="C36" s="95">
        <v>0</v>
      </c>
      <c r="D36" s="94" t="s">
        <v>170</v>
      </c>
      <c r="E36" s="91">
        <v>18388110.690000001</v>
      </c>
      <c r="F36" s="91">
        <v>17383023.879999999</v>
      </c>
    </row>
    <row r="37" spans="1:6" ht="12" x14ac:dyDescent="0.2">
      <c r="A37" s="94" t="s">
        <v>171</v>
      </c>
      <c r="B37" s="91">
        <v>0</v>
      </c>
      <c r="C37" s="95">
        <v>0</v>
      </c>
      <c r="D37" s="94" t="s">
        <v>172</v>
      </c>
      <c r="E37" s="91">
        <v>0</v>
      </c>
      <c r="F37" s="91">
        <v>0</v>
      </c>
    </row>
    <row r="38" spans="1:6" ht="12" x14ac:dyDescent="0.2">
      <c r="A38" s="94" t="s">
        <v>173</v>
      </c>
      <c r="B38" s="91">
        <v>0</v>
      </c>
      <c r="C38" s="95">
        <v>0</v>
      </c>
      <c r="D38" s="94" t="s">
        <v>174</v>
      </c>
      <c r="E38" s="91">
        <v>0</v>
      </c>
      <c r="F38" s="91">
        <v>0</v>
      </c>
    </row>
    <row r="39" spans="1:6" ht="12" x14ac:dyDescent="0.2">
      <c r="A39" s="94" t="s">
        <v>175</v>
      </c>
      <c r="B39" s="91">
        <v>0</v>
      </c>
      <c r="C39" s="95">
        <v>0</v>
      </c>
      <c r="D39" s="94" t="s">
        <v>176</v>
      </c>
      <c r="E39" s="91">
        <v>0</v>
      </c>
      <c r="F39" s="91">
        <v>0</v>
      </c>
    </row>
    <row r="40" spans="1:6" ht="12" x14ac:dyDescent="0.2">
      <c r="A40" s="94"/>
      <c r="B40" s="91"/>
      <c r="C40" s="95"/>
      <c r="D40" s="94" t="s">
        <v>177</v>
      </c>
      <c r="E40" s="91">
        <v>0</v>
      </c>
      <c r="F40" s="91">
        <v>0</v>
      </c>
    </row>
    <row r="41" spans="1:6" ht="12" x14ac:dyDescent="0.2">
      <c r="A41" s="88" t="s">
        <v>178</v>
      </c>
      <c r="B41" s="92">
        <v>0</v>
      </c>
      <c r="C41" s="93">
        <v>0</v>
      </c>
      <c r="D41" s="94"/>
      <c r="E41" s="91"/>
      <c r="F41" s="91"/>
    </row>
    <row r="42" spans="1:6" ht="12" x14ac:dyDescent="0.2">
      <c r="A42" s="88"/>
      <c r="B42" s="92"/>
      <c r="C42" s="93"/>
      <c r="D42" s="88" t="s">
        <v>179</v>
      </c>
      <c r="E42" s="92">
        <f>SUM(E43:E45)</f>
        <v>0</v>
      </c>
      <c r="F42" s="92">
        <f>SUM(F43:F45)</f>
        <v>0</v>
      </c>
    </row>
    <row r="43" spans="1:6" ht="12" x14ac:dyDescent="0.2">
      <c r="A43" s="88" t="s">
        <v>180</v>
      </c>
      <c r="B43" s="92">
        <f>SUM(B44:B45)</f>
        <v>0</v>
      </c>
      <c r="C43" s="93">
        <f>SUM(C44:C45)</f>
        <v>0</v>
      </c>
      <c r="D43" s="94" t="s">
        <v>181</v>
      </c>
      <c r="E43" s="91">
        <v>0</v>
      </c>
      <c r="F43" s="91">
        <v>0</v>
      </c>
    </row>
    <row r="44" spans="1:6" ht="15.75" customHeight="1" x14ac:dyDescent="0.2">
      <c r="A44" s="94" t="s">
        <v>182</v>
      </c>
      <c r="B44" s="91">
        <v>0</v>
      </c>
      <c r="C44" s="95">
        <v>0</v>
      </c>
      <c r="D44" s="94" t="s">
        <v>183</v>
      </c>
      <c r="E44" s="91">
        <v>0</v>
      </c>
      <c r="F44" s="91">
        <v>0</v>
      </c>
    </row>
    <row r="45" spans="1:6" ht="12" x14ac:dyDescent="0.2">
      <c r="A45" s="94" t="s">
        <v>184</v>
      </c>
      <c r="B45" s="91">
        <v>0</v>
      </c>
      <c r="C45" s="95">
        <v>0</v>
      </c>
      <c r="D45" s="94" t="s">
        <v>185</v>
      </c>
      <c r="E45" s="91">
        <v>0</v>
      </c>
      <c r="F45" s="91">
        <v>0</v>
      </c>
    </row>
    <row r="46" spans="1:6" ht="12" x14ac:dyDescent="0.2">
      <c r="A46" s="94"/>
      <c r="B46" s="91"/>
      <c r="C46" s="95"/>
      <c r="D46" s="94"/>
      <c r="E46" s="91"/>
      <c r="F46" s="91"/>
    </row>
    <row r="47" spans="1:6" ht="12" x14ac:dyDescent="0.2">
      <c r="A47" s="88" t="s">
        <v>186</v>
      </c>
      <c r="B47" s="92">
        <f>SUM(B48:B51)</f>
        <v>580000.78</v>
      </c>
      <c r="C47" s="93">
        <f>SUM(C48:C51)</f>
        <v>586000.78</v>
      </c>
      <c r="D47" s="88" t="s">
        <v>187</v>
      </c>
      <c r="E47" s="92">
        <f>SUM(E48:E50)</f>
        <v>0</v>
      </c>
      <c r="F47" s="92">
        <f>SUM(F48:F50)</f>
        <v>0</v>
      </c>
    </row>
    <row r="48" spans="1:6" ht="12" x14ac:dyDescent="0.2">
      <c r="A48" s="94" t="s">
        <v>188</v>
      </c>
      <c r="B48" s="91">
        <v>580000.78</v>
      </c>
      <c r="C48" s="95">
        <v>586000.78</v>
      </c>
      <c r="D48" s="94" t="s">
        <v>189</v>
      </c>
      <c r="E48" s="91">
        <v>0</v>
      </c>
      <c r="F48" s="91">
        <v>0</v>
      </c>
    </row>
    <row r="49" spans="1:6" ht="12" x14ac:dyDescent="0.2">
      <c r="A49" s="94" t="s">
        <v>190</v>
      </c>
      <c r="B49" s="91">
        <v>0</v>
      </c>
      <c r="C49" s="95">
        <v>0</v>
      </c>
      <c r="D49" s="94" t="s">
        <v>191</v>
      </c>
      <c r="E49" s="91">
        <v>0</v>
      </c>
      <c r="F49" s="91">
        <v>0</v>
      </c>
    </row>
    <row r="50" spans="1:6" ht="13.5" customHeight="1" x14ac:dyDescent="0.2">
      <c r="A50" s="94" t="s">
        <v>192</v>
      </c>
      <c r="B50" s="91">
        <v>0</v>
      </c>
      <c r="C50" s="95">
        <v>0</v>
      </c>
      <c r="D50" s="94" t="s">
        <v>193</v>
      </c>
      <c r="E50" s="91">
        <v>0</v>
      </c>
      <c r="F50" s="91">
        <v>0</v>
      </c>
    </row>
    <row r="51" spans="1:6" ht="12" x14ac:dyDescent="0.2">
      <c r="A51" s="94" t="s">
        <v>194</v>
      </c>
      <c r="B51" s="91">
        <v>0</v>
      </c>
      <c r="C51" s="95">
        <v>0</v>
      </c>
      <c r="D51" s="94"/>
      <c r="E51" s="91"/>
      <c r="F51" s="91"/>
    </row>
    <row r="52" spans="1:6" ht="12" x14ac:dyDescent="0.2">
      <c r="A52" s="94"/>
      <c r="B52" s="89"/>
      <c r="C52" s="97"/>
      <c r="D52" s="94"/>
      <c r="E52" s="91"/>
      <c r="F52" s="91"/>
    </row>
    <row r="53" spans="1:6" ht="12" x14ac:dyDescent="0.2">
      <c r="A53" s="88" t="s">
        <v>195</v>
      </c>
      <c r="B53" s="92">
        <f>+B9+B18+B27+B34+B41+B43+B47</f>
        <v>1370120221.77</v>
      </c>
      <c r="C53" s="93">
        <f>+C9+C18+C27+C34+C41+C43+C47</f>
        <v>2287037099.4099998</v>
      </c>
      <c r="D53" s="88" t="s">
        <v>196</v>
      </c>
      <c r="E53" s="92">
        <f>+E9+E20+E25+E28+E29+E34+E42+E47</f>
        <v>533976805.94000006</v>
      </c>
      <c r="F53" s="92">
        <f>+F9+F20+F25+F28+F29+F34+F42+F47</f>
        <v>1046288084.37</v>
      </c>
    </row>
    <row r="54" spans="1:6" ht="12" x14ac:dyDescent="0.2">
      <c r="A54" s="88"/>
      <c r="B54" s="92"/>
      <c r="C54" s="93"/>
      <c r="D54" s="88"/>
      <c r="E54" s="92"/>
      <c r="F54" s="92"/>
    </row>
    <row r="55" spans="1:6" ht="12" x14ac:dyDescent="0.2">
      <c r="A55" s="88"/>
      <c r="B55" s="92"/>
      <c r="C55" s="93"/>
      <c r="D55" s="88"/>
      <c r="E55" s="92"/>
      <c r="F55" s="92"/>
    </row>
    <row r="56" spans="1:6" ht="12" x14ac:dyDescent="0.2">
      <c r="A56" s="88"/>
      <c r="B56" s="92"/>
      <c r="C56" s="93"/>
      <c r="D56" s="88"/>
      <c r="E56" s="92"/>
      <c r="F56" s="92"/>
    </row>
    <row r="57" spans="1:6" ht="12" x14ac:dyDescent="0.2">
      <c r="A57" s="88"/>
      <c r="B57" s="92"/>
      <c r="C57" s="93"/>
      <c r="D57" s="88"/>
      <c r="E57" s="92"/>
      <c r="F57" s="92"/>
    </row>
    <row r="58" spans="1:6" ht="54.75" customHeight="1" x14ac:dyDescent="0.2">
      <c r="A58" s="98"/>
      <c r="B58" s="99"/>
      <c r="C58" s="100"/>
      <c r="D58" s="98"/>
      <c r="E58" s="99"/>
      <c r="F58" s="99"/>
    </row>
    <row r="59" spans="1:6" ht="12" x14ac:dyDescent="0.2">
      <c r="A59" s="88" t="s">
        <v>197</v>
      </c>
      <c r="B59" s="92"/>
      <c r="C59" s="93"/>
      <c r="D59" s="88" t="s">
        <v>198</v>
      </c>
      <c r="E59" s="91"/>
      <c r="F59" s="91"/>
    </row>
    <row r="60" spans="1:6" ht="12" x14ac:dyDescent="0.2">
      <c r="A60" s="94" t="s">
        <v>199</v>
      </c>
      <c r="B60" s="91">
        <v>314030</v>
      </c>
      <c r="C60" s="95">
        <v>314030</v>
      </c>
      <c r="D60" s="94" t="s">
        <v>200</v>
      </c>
      <c r="E60" s="91">
        <v>0</v>
      </c>
      <c r="F60" s="91">
        <v>0</v>
      </c>
    </row>
    <row r="61" spans="1:6" ht="12" x14ac:dyDescent="0.2">
      <c r="A61" s="94" t="s">
        <v>201</v>
      </c>
      <c r="B61" s="91">
        <v>67009866.909999996</v>
      </c>
      <c r="C61" s="95">
        <v>51549783.509999998</v>
      </c>
      <c r="D61" s="94" t="s">
        <v>202</v>
      </c>
      <c r="E61" s="91">
        <v>0</v>
      </c>
      <c r="F61" s="91">
        <v>0</v>
      </c>
    </row>
    <row r="62" spans="1:6" ht="12" x14ac:dyDescent="0.2">
      <c r="A62" s="94" t="s">
        <v>203</v>
      </c>
      <c r="B62" s="91">
        <v>6481374815.6000004</v>
      </c>
      <c r="C62" s="95">
        <v>5917219103.2700005</v>
      </c>
      <c r="D62" s="94" t="s">
        <v>204</v>
      </c>
      <c r="E62" s="91">
        <v>786147634.79999995</v>
      </c>
      <c r="F62" s="91">
        <v>798716140.88</v>
      </c>
    </row>
    <row r="63" spans="1:6" ht="12" x14ac:dyDescent="0.2">
      <c r="A63" s="94" t="s">
        <v>205</v>
      </c>
      <c r="B63" s="91">
        <v>1607849656.3099999</v>
      </c>
      <c r="C63" s="95">
        <v>1396841015.79</v>
      </c>
      <c r="D63" s="94" t="s">
        <v>206</v>
      </c>
      <c r="E63" s="91">
        <v>13200000</v>
      </c>
      <c r="F63" s="91">
        <v>10800000</v>
      </c>
    </row>
    <row r="64" spans="1:6" ht="13.5" customHeight="1" x14ac:dyDescent="0.2">
      <c r="A64" s="94" t="s">
        <v>207</v>
      </c>
      <c r="B64" s="91">
        <v>26590990.5</v>
      </c>
      <c r="C64" s="95">
        <v>22855113.77</v>
      </c>
      <c r="D64" s="94" t="s">
        <v>208</v>
      </c>
      <c r="E64" s="91">
        <v>0</v>
      </c>
      <c r="F64" s="91">
        <v>0</v>
      </c>
    </row>
    <row r="65" spans="1:6" ht="12" x14ac:dyDescent="0.2">
      <c r="A65" s="94" t="s">
        <v>209</v>
      </c>
      <c r="B65" s="91">
        <v>-1148835150.26</v>
      </c>
      <c r="C65" s="95">
        <v>-968923343.55999994</v>
      </c>
      <c r="D65" s="94" t="s">
        <v>210</v>
      </c>
      <c r="E65" s="91">
        <v>0</v>
      </c>
      <c r="F65" s="91">
        <v>0</v>
      </c>
    </row>
    <row r="66" spans="1:6" ht="12" x14ac:dyDescent="0.2">
      <c r="A66" s="94" t="s">
        <v>211</v>
      </c>
      <c r="B66" s="91">
        <v>0</v>
      </c>
      <c r="C66" s="95">
        <v>0</v>
      </c>
      <c r="D66" s="88"/>
      <c r="E66" s="91"/>
      <c r="F66" s="91"/>
    </row>
    <row r="67" spans="1:6" ht="12" x14ac:dyDescent="0.2">
      <c r="A67" s="94" t="s">
        <v>212</v>
      </c>
      <c r="B67" s="91">
        <v>0</v>
      </c>
      <c r="C67" s="95">
        <v>0</v>
      </c>
      <c r="D67" s="88" t="s">
        <v>213</v>
      </c>
      <c r="E67" s="92">
        <f>SUM(E60:E65)</f>
        <v>799347634.79999995</v>
      </c>
      <c r="F67" s="92">
        <f>SUM(F60:F65)</f>
        <v>809516140.88</v>
      </c>
    </row>
    <row r="68" spans="1:6" ht="12" x14ac:dyDescent="0.2">
      <c r="A68" s="94" t="s">
        <v>214</v>
      </c>
      <c r="B68" s="91">
        <v>0</v>
      </c>
      <c r="C68" s="95">
        <v>0</v>
      </c>
      <c r="D68" s="101"/>
      <c r="E68" s="91"/>
      <c r="F68" s="91"/>
    </row>
    <row r="69" spans="1:6" ht="12" x14ac:dyDescent="0.2">
      <c r="A69" s="94"/>
      <c r="B69" s="89"/>
      <c r="C69" s="97"/>
      <c r="D69" s="88" t="s">
        <v>215</v>
      </c>
      <c r="E69" s="92">
        <f>+E53+E67</f>
        <v>1333324440.74</v>
      </c>
      <c r="F69" s="92">
        <f>+F53+F67</f>
        <v>1855804225.25</v>
      </c>
    </row>
    <row r="70" spans="1:6" ht="12" x14ac:dyDescent="0.2">
      <c r="A70" s="88" t="s">
        <v>216</v>
      </c>
      <c r="B70" s="92">
        <f>SUM(B60:B68)</f>
        <v>7034304209.0599995</v>
      </c>
      <c r="C70" s="93">
        <f>SUM(C60:C68)</f>
        <v>6419855702.7800007</v>
      </c>
      <c r="D70" s="94"/>
      <c r="E70" s="91"/>
      <c r="F70" s="91"/>
    </row>
    <row r="71" spans="1:6" ht="12" x14ac:dyDescent="0.2">
      <c r="A71" s="94"/>
      <c r="B71" s="89"/>
      <c r="C71" s="97"/>
      <c r="D71" s="88" t="s">
        <v>217</v>
      </c>
      <c r="E71" s="91"/>
      <c r="F71" s="91"/>
    </row>
    <row r="72" spans="1:6" ht="12" x14ac:dyDescent="0.2">
      <c r="A72" s="88" t="s">
        <v>218</v>
      </c>
      <c r="B72" s="92">
        <f>+B53+B70</f>
        <v>8404424430.8299999</v>
      </c>
      <c r="C72" s="93">
        <f>+C53+C70</f>
        <v>8706892802.1900005</v>
      </c>
      <c r="D72" s="88"/>
      <c r="E72" s="91"/>
      <c r="F72" s="91"/>
    </row>
    <row r="73" spans="1:6" ht="12" x14ac:dyDescent="0.2">
      <c r="A73" s="94"/>
      <c r="B73" s="89"/>
      <c r="C73" s="90"/>
      <c r="D73" s="88" t="s">
        <v>219</v>
      </c>
      <c r="E73" s="92">
        <f>SUM(E74:E76)</f>
        <v>3458069925.02</v>
      </c>
      <c r="F73" s="92">
        <f>SUM(F74:F76)</f>
        <v>3503547979.2999997</v>
      </c>
    </row>
    <row r="74" spans="1:6" ht="12" x14ac:dyDescent="0.2">
      <c r="A74" s="94"/>
      <c r="B74" s="89"/>
      <c r="C74" s="94"/>
      <c r="D74" s="94" t="s">
        <v>220</v>
      </c>
      <c r="E74" s="91">
        <v>3416718584.21</v>
      </c>
      <c r="F74" s="91">
        <v>3466903018.2399998</v>
      </c>
    </row>
    <row r="75" spans="1:6" ht="12" x14ac:dyDescent="0.2">
      <c r="A75" s="94"/>
      <c r="B75" s="89"/>
      <c r="C75" s="94"/>
      <c r="D75" s="94" t="s">
        <v>221</v>
      </c>
      <c r="E75" s="91">
        <v>41351340.810000002</v>
      </c>
      <c r="F75" s="91">
        <v>36644961.060000002</v>
      </c>
    </row>
    <row r="76" spans="1:6" ht="12" x14ac:dyDescent="0.2">
      <c r="A76" s="94"/>
      <c r="B76" s="89"/>
      <c r="C76" s="94"/>
      <c r="D76" s="94" t="s">
        <v>222</v>
      </c>
      <c r="E76" s="91">
        <v>0</v>
      </c>
      <c r="F76" s="91">
        <v>0</v>
      </c>
    </row>
    <row r="77" spans="1:6" ht="12" x14ac:dyDescent="0.2">
      <c r="A77" s="94"/>
      <c r="B77" s="89"/>
      <c r="C77" s="102"/>
      <c r="D77" s="94"/>
      <c r="E77" s="91"/>
      <c r="F77" s="91"/>
    </row>
    <row r="78" spans="1:6" ht="12" x14ac:dyDescent="0.2">
      <c r="A78" s="94"/>
      <c r="B78" s="89"/>
      <c r="C78" s="102"/>
      <c r="D78" s="88" t="s">
        <v>223</v>
      </c>
      <c r="E78" s="92">
        <f>SUM(E79:E83)</f>
        <v>3613030065.070004</v>
      </c>
      <c r="F78" s="92">
        <f>SUM(F79:F83)</f>
        <v>3347540597.6399994</v>
      </c>
    </row>
    <row r="79" spans="1:6" ht="12" x14ac:dyDescent="0.2">
      <c r="A79" s="94"/>
      <c r="B79" s="89"/>
      <c r="C79" s="102"/>
      <c r="D79" s="94" t="s">
        <v>224</v>
      </c>
      <c r="E79" s="91">
        <f>+[1]EA!D77</f>
        <v>789041043.68000412</v>
      </c>
      <c r="F79" s="91">
        <f>+[1]EA!E77</f>
        <v>1952101747.9599991</v>
      </c>
    </row>
    <row r="80" spans="1:6" ht="12" x14ac:dyDescent="0.2">
      <c r="A80" s="94"/>
      <c r="B80" s="89"/>
      <c r="C80" s="102"/>
      <c r="D80" s="94" t="s">
        <v>225</v>
      </c>
      <c r="E80" s="91">
        <v>2823989021.3899999</v>
      </c>
      <c r="F80" s="91">
        <v>1395438849.6800001</v>
      </c>
    </row>
    <row r="81" spans="1:8" ht="12" x14ac:dyDescent="0.2">
      <c r="A81" s="94"/>
      <c r="B81" s="89"/>
      <c r="C81" s="102"/>
      <c r="D81" s="94" t="s">
        <v>226</v>
      </c>
      <c r="E81" s="91">
        <v>0</v>
      </c>
      <c r="F81" s="91">
        <v>0</v>
      </c>
      <c r="G81" s="19"/>
      <c r="H81" s="19"/>
    </row>
    <row r="82" spans="1:8" ht="12" x14ac:dyDescent="0.2">
      <c r="A82" s="94"/>
      <c r="B82" s="89"/>
      <c r="C82" s="102"/>
      <c r="D82" s="94" t="s">
        <v>227</v>
      </c>
      <c r="E82" s="91">
        <v>0</v>
      </c>
      <c r="F82" s="91">
        <v>0</v>
      </c>
      <c r="G82" s="19"/>
      <c r="H82" s="103"/>
    </row>
    <row r="83" spans="1:8" ht="12" x14ac:dyDescent="0.2">
      <c r="A83" s="94"/>
      <c r="B83" s="89"/>
      <c r="C83" s="102"/>
      <c r="D83" s="94" t="s">
        <v>228</v>
      </c>
      <c r="E83" s="91">
        <v>0</v>
      </c>
      <c r="F83" s="91">
        <v>0</v>
      </c>
    </row>
    <row r="84" spans="1:8" ht="12" x14ac:dyDescent="0.2">
      <c r="A84" s="94"/>
      <c r="B84" s="89"/>
      <c r="C84" s="94"/>
      <c r="D84" s="94"/>
      <c r="E84" s="91"/>
      <c r="F84" s="91"/>
    </row>
    <row r="85" spans="1:8" ht="24" x14ac:dyDescent="0.2">
      <c r="A85" s="94"/>
      <c r="B85" s="89"/>
      <c r="C85" s="94"/>
      <c r="D85" s="88" t="s">
        <v>229</v>
      </c>
      <c r="E85" s="92">
        <f>SUM(E86:E87)</f>
        <v>0</v>
      </c>
      <c r="F85" s="92">
        <f>SUM(F86:F87)</f>
        <v>0</v>
      </c>
    </row>
    <row r="86" spans="1:8" ht="12" x14ac:dyDescent="0.2">
      <c r="A86" s="94"/>
      <c r="B86" s="89"/>
      <c r="C86" s="94"/>
      <c r="D86" s="94" t="s">
        <v>230</v>
      </c>
      <c r="E86" s="91">
        <v>0</v>
      </c>
      <c r="F86" s="91">
        <v>0</v>
      </c>
    </row>
    <row r="87" spans="1:8" ht="12" x14ac:dyDescent="0.2">
      <c r="A87" s="94"/>
      <c r="B87" s="89"/>
      <c r="C87" s="94"/>
      <c r="D87" s="90" t="s">
        <v>231</v>
      </c>
      <c r="E87" s="91">
        <v>0</v>
      </c>
      <c r="F87" s="91">
        <v>0</v>
      </c>
    </row>
    <row r="88" spans="1:8" ht="15" x14ac:dyDescent="0.25">
      <c r="A88" s="104"/>
      <c r="B88" s="104"/>
      <c r="C88" s="104"/>
      <c r="D88" s="94"/>
      <c r="E88" s="91"/>
      <c r="F88" s="91"/>
    </row>
    <row r="89" spans="1:8" ht="12" x14ac:dyDescent="0.2">
      <c r="A89" s="105"/>
      <c r="B89" s="106"/>
      <c r="C89" s="105"/>
      <c r="D89" s="88" t="s">
        <v>232</v>
      </c>
      <c r="E89" s="92">
        <f>+E73+E78+E85</f>
        <v>7071099990.090004</v>
      </c>
      <c r="F89" s="92">
        <f>+F73+F78+F85</f>
        <v>6851088576.9399986</v>
      </c>
    </row>
    <row r="90" spans="1:8" ht="6" customHeight="1" x14ac:dyDescent="0.25">
      <c r="A90" s="104"/>
      <c r="B90" s="104"/>
      <c r="C90" s="104"/>
      <c r="D90" s="94"/>
      <c r="E90" s="91"/>
      <c r="F90" s="91"/>
    </row>
    <row r="91" spans="1:8" ht="33" customHeight="1" x14ac:dyDescent="0.2">
      <c r="A91" s="105"/>
      <c r="B91" s="106"/>
      <c r="C91" s="105"/>
      <c r="D91" s="88" t="s">
        <v>233</v>
      </c>
      <c r="E91" s="92">
        <f>+E69+E89</f>
        <v>8404424430.8300037</v>
      </c>
      <c r="F91" s="92">
        <f>+F69+F89</f>
        <v>8706892802.1899986</v>
      </c>
    </row>
    <row r="92" spans="1:8" x14ac:dyDescent="0.2">
      <c r="A92" s="107"/>
      <c r="B92" s="108"/>
      <c r="C92" s="107"/>
      <c r="D92" s="109"/>
      <c r="E92" s="110"/>
      <c r="F92" s="110"/>
      <c r="G92" s="111"/>
    </row>
    <row r="93" spans="1:8" x14ac:dyDescent="0.2">
      <c r="A93" s="112"/>
      <c r="B93" s="113"/>
      <c r="C93" s="112"/>
      <c r="D93" s="112"/>
      <c r="E93" s="114"/>
      <c r="F93" s="114"/>
    </row>
    <row r="94" spans="1:8" x14ac:dyDescent="0.2">
      <c r="A94" s="112"/>
      <c r="B94" s="113"/>
      <c r="C94" s="112"/>
      <c r="D94" s="115"/>
      <c r="E94" s="116"/>
      <c r="F94" s="116"/>
    </row>
    <row r="95" spans="1:8" x14ac:dyDescent="0.2">
      <c r="A95" s="112"/>
      <c r="B95" s="113"/>
      <c r="C95" s="112"/>
      <c r="D95" s="115"/>
      <c r="E95" s="116"/>
      <c r="F95" s="116"/>
    </row>
    <row r="96" spans="1:8" ht="15" x14ac:dyDescent="0.25">
      <c r="A96" s="112"/>
      <c r="B96" s="113"/>
      <c r="C96" s="112"/>
      <c r="D96" s="117"/>
      <c r="E96" s="117"/>
      <c r="F96" s="117"/>
    </row>
    <row r="97" spans="1:6" x14ac:dyDescent="0.2">
      <c r="A97" s="112"/>
      <c r="B97" s="113"/>
      <c r="C97" s="112"/>
      <c r="D97" s="115"/>
      <c r="E97" s="116"/>
      <c r="F97" s="116"/>
    </row>
    <row r="98" spans="1:6" x14ac:dyDescent="0.2">
      <c r="A98" s="112"/>
      <c r="B98" s="113"/>
      <c r="C98" s="112"/>
      <c r="D98" s="115"/>
      <c r="E98" s="116"/>
      <c r="F98" s="116"/>
    </row>
    <row r="99" spans="1:6" x14ac:dyDescent="0.2">
      <c r="A99" s="112"/>
      <c r="B99" s="113"/>
      <c r="C99" s="112"/>
      <c r="D99" s="115"/>
      <c r="E99" s="116"/>
      <c r="F99" s="116"/>
    </row>
    <row r="100" spans="1:6" ht="15" x14ac:dyDescent="0.25">
      <c r="A100" s="112"/>
      <c r="B100" s="113"/>
      <c r="C100" s="112"/>
      <c r="D100" s="117"/>
      <c r="E100" s="117"/>
      <c r="F100" s="117"/>
    </row>
    <row r="101" spans="1:6" x14ac:dyDescent="0.2">
      <c r="A101" s="112"/>
      <c r="B101" s="113"/>
      <c r="C101" s="112"/>
      <c r="D101" s="115"/>
      <c r="E101" s="116"/>
      <c r="F101" s="116"/>
    </row>
    <row r="102" spans="1:6" ht="15" x14ac:dyDescent="0.25">
      <c r="A102" s="112"/>
      <c r="B102" s="113"/>
      <c r="C102" s="112"/>
      <c r="D102" s="117"/>
      <c r="E102" s="117"/>
      <c r="F102" s="117"/>
    </row>
    <row r="103" spans="1:6" x14ac:dyDescent="0.2">
      <c r="A103" s="112"/>
      <c r="B103" s="113"/>
      <c r="C103" s="112"/>
      <c r="D103" s="115"/>
      <c r="E103" s="116"/>
      <c r="F103" s="116"/>
    </row>
    <row r="104" spans="1:6" x14ac:dyDescent="0.2">
      <c r="A104" s="112"/>
      <c r="B104" s="113"/>
      <c r="C104" s="112"/>
      <c r="D104" s="112"/>
      <c r="E104" s="114"/>
      <c r="F104" s="114"/>
    </row>
    <row r="105" spans="1:6" x14ac:dyDescent="0.2">
      <c r="A105" s="112"/>
      <c r="B105" s="113"/>
      <c r="C105" s="112"/>
      <c r="D105" s="112"/>
      <c r="E105" s="114"/>
      <c r="F105" s="114"/>
    </row>
    <row r="106" spans="1:6" x14ac:dyDescent="0.2">
      <c r="A106" s="112"/>
      <c r="B106" s="113"/>
      <c r="C106" s="112"/>
      <c r="D106" s="112"/>
      <c r="E106" s="114"/>
      <c r="F106" s="114"/>
    </row>
  </sheetData>
  <mergeCells count="4">
    <mergeCell ref="A1:F1"/>
    <mergeCell ref="A2:F2"/>
    <mergeCell ref="A3:F3"/>
    <mergeCell ref="A4:F4"/>
  </mergeCells>
  <pageMargins left="0.70866141732283472" right="0.39370078740157483" top="0.74803149606299213" bottom="0.74803149606299213" header="0.31496062992125984" footer="0.31496062992125984"/>
  <pageSetup scale="63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E15" sqref="E15"/>
    </sheetView>
  </sheetViews>
  <sheetFormatPr baseColWidth="10" defaultRowHeight="14.25" x14ac:dyDescent="0.2"/>
  <cols>
    <col min="1" max="1" width="11.42578125" style="55"/>
    <col min="2" max="2" width="16.5703125" style="55" customWidth="1"/>
    <col min="3" max="3" width="17" style="55" customWidth="1"/>
    <col min="4" max="4" width="16" style="55" customWidth="1"/>
    <col min="5" max="5" width="15.7109375" style="55" customWidth="1"/>
    <col min="6" max="6" width="15.140625" style="55" customWidth="1"/>
    <col min="7" max="7" width="17.7109375" style="55" customWidth="1"/>
    <col min="8" max="8" width="15.85546875" style="55" customWidth="1"/>
    <col min="9" max="9" width="13.85546875" style="55" customWidth="1"/>
    <col min="10" max="11" width="11.42578125" style="55"/>
    <col min="12" max="12" width="15.140625" style="55" bestFit="1" customWidth="1"/>
    <col min="13" max="16384" width="11.42578125" style="55"/>
  </cols>
  <sheetData>
    <row r="1" spans="1:12" ht="15" x14ac:dyDescent="0.25">
      <c r="A1" s="152"/>
      <c r="B1" s="152"/>
      <c r="C1" s="152"/>
      <c r="D1" s="152"/>
      <c r="E1" s="152"/>
      <c r="F1" s="152"/>
      <c r="G1" s="152"/>
      <c r="H1" s="152"/>
      <c r="I1" s="152"/>
    </row>
    <row r="3" spans="1:12" ht="15" x14ac:dyDescent="0.25">
      <c r="A3" s="153" t="s">
        <v>46</v>
      </c>
      <c r="B3" s="153"/>
      <c r="C3" s="153"/>
      <c r="D3" s="153"/>
      <c r="E3" s="153"/>
      <c r="F3" s="153"/>
      <c r="G3" s="153"/>
      <c r="H3" s="153"/>
      <c r="I3" s="153"/>
    </row>
    <row r="4" spans="1:12" ht="15" x14ac:dyDescent="0.25">
      <c r="A4" s="153" t="s">
        <v>47</v>
      </c>
      <c r="B4" s="153"/>
      <c r="C4" s="153"/>
      <c r="D4" s="153"/>
      <c r="E4" s="153"/>
      <c r="F4" s="153"/>
      <c r="G4" s="153"/>
      <c r="H4" s="153"/>
      <c r="I4" s="153"/>
    </row>
    <row r="5" spans="1:12" ht="15" x14ac:dyDescent="0.25">
      <c r="A5" s="153" t="s">
        <v>48</v>
      </c>
      <c r="B5" s="153"/>
      <c r="C5" s="153"/>
      <c r="D5" s="153"/>
      <c r="E5" s="153"/>
      <c r="F5" s="153"/>
      <c r="G5" s="153"/>
      <c r="H5" s="153"/>
      <c r="I5" s="153"/>
    </row>
    <row r="6" spans="1:12" ht="15" x14ac:dyDescent="0.25">
      <c r="A6" s="154" t="s">
        <v>3</v>
      </c>
      <c r="B6" s="154"/>
      <c r="C6" s="154"/>
      <c r="D6" s="154"/>
      <c r="E6" s="154"/>
      <c r="F6" s="154"/>
      <c r="G6" s="154"/>
      <c r="H6" s="154"/>
      <c r="I6" s="154"/>
    </row>
    <row r="7" spans="1:12" ht="15" customHeight="1" x14ac:dyDescent="0.2">
      <c r="A7" s="155" t="s">
        <v>49</v>
      </c>
      <c r="B7" s="156"/>
      <c r="C7" s="148" t="s">
        <v>50</v>
      </c>
      <c r="D7" s="148" t="s">
        <v>51</v>
      </c>
      <c r="E7" s="148" t="s">
        <v>52</v>
      </c>
      <c r="F7" s="148" t="s">
        <v>53</v>
      </c>
      <c r="G7" s="148" t="s">
        <v>54</v>
      </c>
      <c r="H7" s="148" t="s">
        <v>55</v>
      </c>
      <c r="I7" s="148" t="s">
        <v>56</v>
      </c>
    </row>
    <row r="8" spans="1:12" x14ac:dyDescent="0.2">
      <c r="A8" s="155"/>
      <c r="B8" s="156"/>
      <c r="C8" s="148"/>
      <c r="D8" s="148"/>
      <c r="E8" s="148"/>
      <c r="F8" s="148"/>
      <c r="G8" s="148"/>
      <c r="H8" s="148"/>
      <c r="I8" s="148"/>
    </row>
    <row r="9" spans="1:12" x14ac:dyDescent="0.2">
      <c r="A9" s="155"/>
      <c r="B9" s="156"/>
      <c r="C9" s="148"/>
      <c r="D9" s="148"/>
      <c r="E9" s="148"/>
      <c r="F9" s="148"/>
      <c r="G9" s="148"/>
      <c r="H9" s="148"/>
      <c r="I9" s="148"/>
    </row>
    <row r="10" spans="1:12" x14ac:dyDescent="0.2">
      <c r="A10" s="157"/>
      <c r="B10" s="158"/>
      <c r="C10" s="149"/>
      <c r="D10" s="149"/>
      <c r="E10" s="149"/>
      <c r="F10" s="149"/>
      <c r="G10" s="149"/>
      <c r="H10" s="149"/>
      <c r="I10" s="149"/>
    </row>
    <row r="11" spans="1:12" ht="6" customHeight="1" x14ac:dyDescent="0.2">
      <c r="A11" s="56"/>
      <c r="B11" s="57"/>
      <c r="C11" s="58"/>
      <c r="D11" s="58"/>
      <c r="E11" s="58"/>
      <c r="F11" s="58"/>
      <c r="G11" s="58"/>
      <c r="H11" s="58"/>
      <c r="I11" s="58"/>
    </row>
    <row r="12" spans="1:12" x14ac:dyDescent="0.2">
      <c r="A12" s="144" t="s">
        <v>57</v>
      </c>
      <c r="B12" s="145"/>
      <c r="C12" s="59">
        <f>+C13+C18</f>
        <v>809738379.08000004</v>
      </c>
      <c r="D12" s="59">
        <v>0</v>
      </c>
      <c r="E12" s="59">
        <f t="shared" ref="E12:H12" si="0">+E13+E18</f>
        <v>11022238.199999999</v>
      </c>
      <c r="F12" s="59">
        <v>0</v>
      </c>
      <c r="G12" s="59">
        <f t="shared" si="0"/>
        <v>798716140.88000011</v>
      </c>
      <c r="H12" s="59">
        <f t="shared" si="0"/>
        <v>39984930.899999999</v>
      </c>
      <c r="I12" s="59">
        <v>0</v>
      </c>
    </row>
    <row r="13" spans="1:12" x14ac:dyDescent="0.2">
      <c r="A13" s="150" t="s">
        <v>58</v>
      </c>
      <c r="B13" s="151"/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L13" s="60"/>
    </row>
    <row r="14" spans="1:12" x14ac:dyDescent="0.2">
      <c r="A14" s="133" t="s">
        <v>59</v>
      </c>
      <c r="B14" s="134"/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</row>
    <row r="15" spans="1:12" x14ac:dyDescent="0.2">
      <c r="A15" s="133" t="s">
        <v>60</v>
      </c>
      <c r="B15" s="134"/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</row>
    <row r="16" spans="1:12" x14ac:dyDescent="0.2">
      <c r="A16" s="133" t="s">
        <v>61</v>
      </c>
      <c r="B16" s="134"/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</row>
    <row r="17" spans="1:9" ht="9" customHeight="1" x14ac:dyDescent="0.2">
      <c r="A17" s="61"/>
      <c r="B17" s="62"/>
      <c r="C17" s="63"/>
      <c r="D17" s="63"/>
      <c r="E17" s="63"/>
      <c r="F17" s="63"/>
      <c r="G17" s="63"/>
      <c r="H17" s="63"/>
      <c r="I17" s="63"/>
    </row>
    <row r="18" spans="1:9" x14ac:dyDescent="0.2">
      <c r="A18" s="121" t="s">
        <v>62</v>
      </c>
      <c r="B18" s="122"/>
      <c r="C18" s="59">
        <f>+C19+C23+C24</f>
        <v>809738379.08000004</v>
      </c>
      <c r="D18" s="59">
        <v>0</v>
      </c>
      <c r="E18" s="59">
        <f t="shared" ref="E18:H18" si="1">+E19+E23+E24</f>
        <v>11022238.199999999</v>
      </c>
      <c r="F18" s="59">
        <v>0</v>
      </c>
      <c r="G18" s="59">
        <f>+G19+G23+G24</f>
        <v>798716140.88000011</v>
      </c>
      <c r="H18" s="59">
        <f t="shared" si="1"/>
        <v>39984930.899999999</v>
      </c>
      <c r="I18" s="59">
        <v>0</v>
      </c>
    </row>
    <row r="19" spans="1:9" x14ac:dyDescent="0.2">
      <c r="A19" s="133" t="s">
        <v>63</v>
      </c>
      <c r="B19" s="134"/>
      <c r="C19" s="59">
        <f>SUM(C20:C22)</f>
        <v>809738379.08000004</v>
      </c>
      <c r="D19" s="59">
        <v>0</v>
      </c>
      <c r="E19" s="59">
        <f t="shared" ref="E19:H19" si="2">SUM(E20:E22)</f>
        <v>11022238.199999999</v>
      </c>
      <c r="F19" s="59">
        <v>0</v>
      </c>
      <c r="G19" s="59">
        <f t="shared" si="2"/>
        <v>798716140.88000011</v>
      </c>
      <c r="H19" s="59">
        <f t="shared" si="2"/>
        <v>39984930.899999999</v>
      </c>
      <c r="I19" s="59">
        <v>0</v>
      </c>
    </row>
    <row r="20" spans="1:9" x14ac:dyDescent="0.2">
      <c r="A20" s="133" t="s">
        <v>64</v>
      </c>
      <c r="B20" s="134"/>
      <c r="C20" s="59">
        <v>529252522.39000005</v>
      </c>
      <c r="D20" s="59">
        <v>0</v>
      </c>
      <c r="E20" s="59">
        <f>1748636.51+1806978.59+1867267.22+1929567.33</f>
        <v>7352449.6500000004</v>
      </c>
      <c r="F20" s="59">
        <v>0</v>
      </c>
      <c r="G20" s="59">
        <f>+C20+D20-E20+F20</f>
        <v>521900072.74000007</v>
      </c>
      <c r="H20" s="59">
        <f>5720388.54+6212974.39+6667583.18+7505322.75</f>
        <v>26106268.859999999</v>
      </c>
      <c r="I20" s="59">
        <v>0</v>
      </c>
    </row>
    <row r="21" spans="1:9" x14ac:dyDescent="0.2">
      <c r="A21" s="133" t="s">
        <v>64</v>
      </c>
      <c r="B21" s="134"/>
      <c r="C21" s="59">
        <v>172532015.05000001</v>
      </c>
      <c r="D21" s="59">
        <v>0</v>
      </c>
      <c r="E21" s="59">
        <f>536867.67+554779.89+573289.75+592417.19</f>
        <v>2257354.5</v>
      </c>
      <c r="F21" s="59">
        <v>0</v>
      </c>
      <c r="G21" s="59">
        <f t="shared" ref="G21:G22" si="3">+C21+D21-E21+F21</f>
        <v>170274660.55000001</v>
      </c>
      <c r="H21" s="59">
        <f>1878165.8+2024684.56+2175334.69+2458835.52</f>
        <v>8537020.5700000003</v>
      </c>
      <c r="I21" s="59">
        <v>0</v>
      </c>
    </row>
    <row r="22" spans="1:9" x14ac:dyDescent="0.2">
      <c r="A22" s="133" t="s">
        <v>64</v>
      </c>
      <c r="B22" s="134"/>
      <c r="C22" s="59">
        <v>107953841.64000002</v>
      </c>
      <c r="D22" s="59">
        <v>0</v>
      </c>
      <c r="E22" s="59">
        <f>335919.85+347127.59+358709.26+370677.35</f>
        <v>1412434.0499999998</v>
      </c>
      <c r="F22" s="59">
        <v>0</v>
      </c>
      <c r="G22" s="59">
        <f t="shared" si="3"/>
        <v>106541407.59000002</v>
      </c>
      <c r="H22" s="59">
        <f>1175174.43+1266851.71+1361113.96+1538501.37</f>
        <v>5341641.47</v>
      </c>
      <c r="I22" s="59">
        <v>0</v>
      </c>
    </row>
    <row r="23" spans="1:9" x14ac:dyDescent="0.2">
      <c r="A23" s="133" t="s">
        <v>65</v>
      </c>
      <c r="B23" s="134"/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</row>
    <row r="24" spans="1:9" x14ac:dyDescent="0.2">
      <c r="A24" s="133" t="s">
        <v>66</v>
      </c>
      <c r="B24" s="134"/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</row>
    <row r="25" spans="1:9" ht="7.5" customHeight="1" x14ac:dyDescent="0.2">
      <c r="A25" s="56"/>
      <c r="B25" s="57"/>
      <c r="C25" s="63"/>
      <c r="D25" s="63"/>
      <c r="E25" s="63"/>
      <c r="F25" s="63"/>
      <c r="G25" s="63"/>
      <c r="H25" s="63"/>
      <c r="I25" s="63"/>
    </row>
    <row r="26" spans="1:9" x14ac:dyDescent="0.2">
      <c r="A26" s="144" t="s">
        <v>67</v>
      </c>
      <c r="B26" s="145"/>
      <c r="C26" s="59">
        <v>1046065846.17</v>
      </c>
      <c r="D26" s="59">
        <v>33475302851.93</v>
      </c>
      <c r="E26" s="59">
        <v>33986760398.240002</v>
      </c>
      <c r="F26" s="59">
        <v>0</v>
      </c>
      <c r="G26" s="59">
        <f t="shared" ref="G26" si="4">+C26+D26-E26+F26</f>
        <v>534608299.8599968</v>
      </c>
      <c r="H26" s="64">
        <v>0</v>
      </c>
      <c r="I26" s="59">
        <v>0</v>
      </c>
    </row>
    <row r="27" spans="1:9" x14ac:dyDescent="0.2">
      <c r="A27" s="146" t="s">
        <v>68</v>
      </c>
      <c r="B27" s="147"/>
      <c r="C27" s="63"/>
      <c r="D27" s="63"/>
      <c r="E27" s="63"/>
      <c r="F27" s="63"/>
      <c r="G27" s="63"/>
      <c r="H27" s="63"/>
      <c r="I27" s="63"/>
    </row>
    <row r="28" spans="1:9" ht="20.25" customHeight="1" x14ac:dyDescent="0.2">
      <c r="A28" s="146"/>
      <c r="B28" s="147"/>
      <c r="C28" s="59">
        <f>C12+C26</f>
        <v>1855804225.25</v>
      </c>
      <c r="D28" s="59">
        <f t="shared" ref="D28:I28" si="5">D12+D26</f>
        <v>33475302851.93</v>
      </c>
      <c r="E28" s="59">
        <f t="shared" si="5"/>
        <v>33997782636.440002</v>
      </c>
      <c r="F28" s="59">
        <f t="shared" si="5"/>
        <v>0</v>
      </c>
      <c r="G28" s="59">
        <f t="shared" si="5"/>
        <v>1333324440.7399969</v>
      </c>
      <c r="H28" s="59">
        <f t="shared" si="5"/>
        <v>39984930.899999999</v>
      </c>
      <c r="I28" s="59">
        <f t="shared" si="5"/>
        <v>0</v>
      </c>
    </row>
    <row r="29" spans="1:9" ht="7.5" customHeight="1" x14ac:dyDescent="0.2">
      <c r="A29" s="56"/>
      <c r="B29" s="57"/>
      <c r="C29" s="63"/>
      <c r="D29" s="63"/>
      <c r="E29" s="63"/>
      <c r="F29" s="63"/>
      <c r="G29" s="63"/>
      <c r="H29" s="63"/>
      <c r="I29" s="63"/>
    </row>
    <row r="30" spans="1:9" ht="6" customHeight="1" x14ac:dyDescent="0.2">
      <c r="A30" s="56"/>
      <c r="B30" s="57"/>
      <c r="C30" s="63"/>
      <c r="D30" s="63"/>
      <c r="E30" s="63"/>
      <c r="F30" s="63"/>
      <c r="G30" s="63"/>
      <c r="H30" s="63"/>
      <c r="I30" s="63"/>
    </row>
    <row r="31" spans="1:9" ht="6" customHeight="1" x14ac:dyDescent="0.2">
      <c r="A31" s="56"/>
      <c r="B31" s="57"/>
      <c r="C31" s="63"/>
      <c r="D31" s="63"/>
      <c r="E31" s="63"/>
      <c r="F31" s="63"/>
      <c r="G31" s="63"/>
      <c r="H31" s="63"/>
      <c r="I31" s="63"/>
    </row>
    <row r="32" spans="1:9" x14ac:dyDescent="0.2">
      <c r="A32" s="135" t="s">
        <v>69</v>
      </c>
      <c r="B32" s="136"/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</row>
    <row r="33" spans="1:9" x14ac:dyDescent="0.2">
      <c r="A33" s="135"/>
      <c r="B33" s="136"/>
      <c r="C33" s="63"/>
      <c r="D33" s="63"/>
      <c r="E33" s="63"/>
      <c r="F33" s="63"/>
      <c r="G33" s="63"/>
      <c r="H33" s="63"/>
      <c r="I33" s="63"/>
    </row>
    <row r="34" spans="1:9" x14ac:dyDescent="0.2">
      <c r="A34" s="121" t="s">
        <v>70</v>
      </c>
      <c r="B34" s="122"/>
      <c r="C34" s="63"/>
      <c r="D34" s="63"/>
      <c r="E34" s="63"/>
      <c r="F34" s="63"/>
      <c r="G34" s="63"/>
      <c r="H34" s="63"/>
      <c r="I34" s="63"/>
    </row>
    <row r="35" spans="1:9" x14ac:dyDescent="0.2">
      <c r="A35" s="121" t="s">
        <v>71</v>
      </c>
      <c r="B35" s="122"/>
      <c r="C35" s="63"/>
      <c r="D35" s="63"/>
      <c r="E35" s="63"/>
      <c r="F35" s="63"/>
      <c r="G35" s="63"/>
      <c r="H35" s="63"/>
      <c r="I35" s="63"/>
    </row>
    <row r="36" spans="1:9" x14ac:dyDescent="0.2">
      <c r="A36" s="121" t="s">
        <v>72</v>
      </c>
      <c r="B36" s="122"/>
      <c r="C36" s="63"/>
      <c r="D36" s="63"/>
      <c r="E36" s="63"/>
      <c r="F36" s="63"/>
      <c r="G36" s="63"/>
      <c r="H36" s="63"/>
      <c r="I36" s="63"/>
    </row>
    <row r="37" spans="1:9" ht="6.75" customHeight="1" x14ac:dyDescent="0.2">
      <c r="A37" s="56"/>
      <c r="B37" s="57"/>
      <c r="C37" s="63"/>
      <c r="D37" s="63"/>
      <c r="E37" s="63"/>
      <c r="F37" s="63"/>
      <c r="G37" s="63"/>
      <c r="H37" s="63"/>
      <c r="I37" s="63"/>
    </row>
    <row r="38" spans="1:9" ht="30" customHeight="1" x14ac:dyDescent="0.2">
      <c r="A38" s="146" t="s">
        <v>73</v>
      </c>
      <c r="B38" s="147"/>
      <c r="C38" s="65">
        <f t="shared" ref="C38:H38" si="6">SUM(C39:C43)</f>
        <v>476222500</v>
      </c>
      <c r="D38" s="65">
        <f t="shared" si="6"/>
        <v>0</v>
      </c>
      <c r="E38" s="65">
        <f t="shared" si="6"/>
        <v>0</v>
      </c>
      <c r="F38" s="65">
        <f t="shared" si="6"/>
        <v>0</v>
      </c>
      <c r="G38" s="65">
        <f t="shared" si="6"/>
        <v>0</v>
      </c>
      <c r="H38" s="65">
        <f t="shared" si="6"/>
        <v>39621917.218999997</v>
      </c>
      <c r="I38" s="63"/>
    </row>
    <row r="39" spans="1:9" x14ac:dyDescent="0.2">
      <c r="A39" s="137" t="s">
        <v>74</v>
      </c>
      <c r="B39" s="138"/>
      <c r="C39" s="59">
        <v>83449015</v>
      </c>
      <c r="D39" s="59">
        <v>0</v>
      </c>
      <c r="E39" s="59">
        <v>0</v>
      </c>
      <c r="F39" s="59">
        <v>0</v>
      </c>
      <c r="G39" s="59">
        <v>0</v>
      </c>
      <c r="H39" s="59">
        <f>590401.78+649441.95+551041.67+1790885.4+1810565.46+1790885.41</f>
        <v>7183221.6699999999</v>
      </c>
      <c r="I39" s="59">
        <v>0</v>
      </c>
    </row>
    <row r="40" spans="1:9" x14ac:dyDescent="0.2">
      <c r="A40" s="137" t="s">
        <v>75</v>
      </c>
      <c r="B40" s="138"/>
      <c r="C40" s="59">
        <v>208708907</v>
      </c>
      <c r="D40" s="59">
        <v>0</v>
      </c>
      <c r="E40" s="59">
        <v>0</v>
      </c>
      <c r="F40" s="59">
        <v>0</v>
      </c>
      <c r="G40" s="59">
        <v>0</v>
      </c>
      <c r="H40" s="59">
        <f>279000+331467.5+388895+160699.1+77993.91+198842.62+279000+331467.5+388895+160699.1+77993.91+198842.62+261000+310082.5+363805+150331.41+72962.05+186014.07+4264342.82+4264342.83+4217991.26</f>
        <v>16964668.199999999</v>
      </c>
      <c r="I40" s="59">
        <v>0</v>
      </c>
    </row>
    <row r="41" spans="1:9" x14ac:dyDescent="0.2">
      <c r="A41" s="137" t="s">
        <v>76</v>
      </c>
      <c r="B41" s="138"/>
      <c r="C41" s="59">
        <v>72675017</v>
      </c>
      <c r="D41" s="59">
        <v>0</v>
      </c>
      <c r="E41" s="59">
        <v>0</v>
      </c>
      <c r="F41" s="59">
        <v>0</v>
      </c>
      <c r="G41" s="59">
        <v>0</v>
      </c>
      <c r="H41" s="59">
        <v>6260392.6490000002</v>
      </c>
      <c r="I41" s="59">
        <v>0</v>
      </c>
    </row>
    <row r="42" spans="1:9" x14ac:dyDescent="0.2">
      <c r="A42" s="137" t="s">
        <v>77</v>
      </c>
      <c r="B42" s="138"/>
      <c r="C42" s="59">
        <v>6854706</v>
      </c>
      <c r="D42" s="59">
        <v>0</v>
      </c>
      <c r="E42" s="59">
        <v>0</v>
      </c>
      <c r="F42" s="59">
        <v>0</v>
      </c>
      <c r="G42" s="59">
        <v>0</v>
      </c>
      <c r="H42" s="59">
        <f>34829.58+11566.65+37231.62+12364.35+38432.64+12763.2+143988.3+145588.17+145588.17</f>
        <v>582352.68000000005</v>
      </c>
      <c r="I42" s="59">
        <v>0</v>
      </c>
    </row>
    <row r="43" spans="1:9" x14ac:dyDescent="0.2">
      <c r="A43" s="139" t="s">
        <v>78</v>
      </c>
      <c r="B43" s="140"/>
      <c r="C43" s="66">
        <v>104534855</v>
      </c>
      <c r="D43" s="66">
        <v>0</v>
      </c>
      <c r="E43" s="66">
        <v>0</v>
      </c>
      <c r="F43" s="66">
        <v>0</v>
      </c>
      <c r="G43" s="66">
        <v>0</v>
      </c>
      <c r="H43" s="66">
        <f>219617.28+118115.11+290906.67+58976.78+62930.42+205891.2+110732.91+272725.01+55290.74+58997.26+199028.16+107041.82+263634.17+53447.71+57030.69+2157820.5+2204729.65+2134365.94</f>
        <v>8631282.0199999996</v>
      </c>
      <c r="I43" s="66">
        <v>0</v>
      </c>
    </row>
    <row r="44" spans="1:9" x14ac:dyDescent="0.2">
      <c r="E44" s="67"/>
    </row>
    <row r="45" spans="1:9" x14ac:dyDescent="0.2">
      <c r="A45" s="129" t="s">
        <v>79</v>
      </c>
      <c r="B45" s="141"/>
      <c r="C45" s="127" t="s">
        <v>80</v>
      </c>
      <c r="D45" s="127" t="s">
        <v>81</v>
      </c>
      <c r="E45" s="127" t="s">
        <v>82</v>
      </c>
      <c r="F45" s="129" t="s">
        <v>83</v>
      </c>
      <c r="G45" s="130"/>
      <c r="H45" s="129" t="s">
        <v>84</v>
      </c>
      <c r="I45" s="130"/>
    </row>
    <row r="46" spans="1:9" x14ac:dyDescent="0.2">
      <c r="A46" s="142"/>
      <c r="B46" s="143"/>
      <c r="C46" s="128"/>
      <c r="D46" s="128"/>
      <c r="E46" s="128"/>
      <c r="F46" s="131"/>
      <c r="G46" s="132"/>
      <c r="H46" s="131"/>
      <c r="I46" s="132"/>
    </row>
    <row r="47" spans="1:9" x14ac:dyDescent="0.2">
      <c r="A47" s="56"/>
      <c r="B47" s="57"/>
      <c r="C47" s="58"/>
      <c r="D47" s="58"/>
      <c r="E47" s="58"/>
      <c r="F47" s="56"/>
      <c r="G47" s="57"/>
      <c r="H47" s="56"/>
      <c r="I47" s="57"/>
    </row>
    <row r="48" spans="1:9" x14ac:dyDescent="0.2">
      <c r="A48" s="135" t="s">
        <v>85</v>
      </c>
      <c r="B48" s="136"/>
      <c r="C48" s="68">
        <v>0</v>
      </c>
      <c r="D48" s="58"/>
      <c r="E48" s="58"/>
      <c r="F48" s="56"/>
      <c r="G48" s="69">
        <v>0</v>
      </c>
      <c r="H48" s="67"/>
      <c r="I48" s="57"/>
    </row>
    <row r="49" spans="1:9" x14ac:dyDescent="0.2">
      <c r="A49" s="135"/>
      <c r="B49" s="136"/>
      <c r="C49" s="58"/>
      <c r="D49" s="58"/>
      <c r="E49" s="58"/>
      <c r="F49" s="56"/>
      <c r="G49" s="57"/>
      <c r="H49" s="56"/>
      <c r="I49" s="57"/>
    </row>
    <row r="50" spans="1:9" x14ac:dyDescent="0.2">
      <c r="A50" s="121"/>
      <c r="B50" s="122"/>
      <c r="C50" s="58"/>
      <c r="D50" s="58"/>
      <c r="E50" s="58"/>
      <c r="F50" s="56"/>
      <c r="G50" s="57"/>
      <c r="H50" s="56"/>
      <c r="I50" s="57"/>
    </row>
    <row r="51" spans="1:9" x14ac:dyDescent="0.2">
      <c r="A51" s="121" t="s">
        <v>86</v>
      </c>
      <c r="B51" s="122"/>
      <c r="C51" s="68">
        <v>0</v>
      </c>
      <c r="D51" s="68"/>
      <c r="E51" s="68"/>
      <c r="F51" s="56"/>
      <c r="G51" s="70">
        <v>0</v>
      </c>
      <c r="H51" s="71"/>
      <c r="I51" s="69"/>
    </row>
    <row r="52" spans="1:9" x14ac:dyDescent="0.2">
      <c r="A52" s="121" t="s">
        <v>87</v>
      </c>
      <c r="B52" s="122"/>
      <c r="C52" s="68">
        <v>0</v>
      </c>
      <c r="D52" s="68"/>
      <c r="E52" s="68"/>
      <c r="F52" s="56"/>
      <c r="G52" s="70">
        <v>0</v>
      </c>
      <c r="H52" s="71"/>
      <c r="I52" s="69"/>
    </row>
    <row r="53" spans="1:9" x14ac:dyDescent="0.2">
      <c r="A53" s="123" t="s">
        <v>88</v>
      </c>
      <c r="B53" s="124"/>
      <c r="C53" s="72">
        <v>0</v>
      </c>
      <c r="D53" s="72"/>
      <c r="E53" s="72"/>
      <c r="F53" s="73"/>
      <c r="G53" s="74">
        <v>0</v>
      </c>
      <c r="H53" s="75"/>
      <c r="I53" s="76"/>
    </row>
    <row r="54" spans="1:9" x14ac:dyDescent="0.2">
      <c r="A54" s="125"/>
      <c r="B54" s="126"/>
      <c r="C54" s="126"/>
      <c r="D54" s="126"/>
      <c r="E54" s="126"/>
    </row>
  </sheetData>
  <mergeCells count="49">
    <mergeCell ref="G7:G10"/>
    <mergeCell ref="H7:H10"/>
    <mergeCell ref="A1:I1"/>
    <mergeCell ref="A3:I3"/>
    <mergeCell ref="A4:I4"/>
    <mergeCell ref="A5:I5"/>
    <mergeCell ref="A6:I6"/>
    <mergeCell ref="A38:B38"/>
    <mergeCell ref="A39:B39"/>
    <mergeCell ref="I7:I10"/>
    <mergeCell ref="A12:B12"/>
    <mergeCell ref="A13:B13"/>
    <mergeCell ref="F7:F10"/>
    <mergeCell ref="A20:B20"/>
    <mergeCell ref="A15:B15"/>
    <mergeCell ref="A16:B16"/>
    <mergeCell ref="A18:B18"/>
    <mergeCell ref="A19:B19"/>
    <mergeCell ref="A14:B14"/>
    <mergeCell ref="A7:B10"/>
    <mergeCell ref="C7:C10"/>
    <mergeCell ref="D7:D10"/>
    <mergeCell ref="E7:E10"/>
    <mergeCell ref="A27:B28"/>
    <mergeCell ref="A32:B33"/>
    <mergeCell ref="A34:B34"/>
    <mergeCell ref="A35:B35"/>
    <mergeCell ref="A36:B36"/>
    <mergeCell ref="A21:B21"/>
    <mergeCell ref="H45:I46"/>
    <mergeCell ref="A48:B49"/>
    <mergeCell ref="A50:B50"/>
    <mergeCell ref="A51:B51"/>
    <mergeCell ref="A41:B41"/>
    <mergeCell ref="A42:B42"/>
    <mergeCell ref="A43:B43"/>
    <mergeCell ref="A45:B46"/>
    <mergeCell ref="C45:C46"/>
    <mergeCell ref="D45:D46"/>
    <mergeCell ref="A40:B40"/>
    <mergeCell ref="A22:B22"/>
    <mergeCell ref="A23:B23"/>
    <mergeCell ref="A24:B24"/>
    <mergeCell ref="A26:B26"/>
    <mergeCell ref="A52:B52"/>
    <mergeCell ref="A53:B53"/>
    <mergeCell ref="A54:E54"/>
    <mergeCell ref="E45:E46"/>
    <mergeCell ref="F45:G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O14" sqref="O14"/>
    </sheetView>
  </sheetViews>
  <sheetFormatPr baseColWidth="10" defaultRowHeight="14.25" x14ac:dyDescent="0.2"/>
  <cols>
    <col min="1" max="1" width="11.42578125" style="55"/>
    <col min="2" max="2" width="8.42578125" style="55" customWidth="1"/>
    <col min="3" max="3" width="8.7109375" style="55" customWidth="1"/>
    <col min="4" max="4" width="11" style="55" customWidth="1"/>
    <col min="5" max="5" width="10.5703125" style="55" customWidth="1"/>
    <col min="6" max="6" width="9.7109375" style="55" customWidth="1"/>
    <col min="7" max="7" width="8" style="55" customWidth="1"/>
    <col min="8" max="8" width="14.85546875" style="55" customWidth="1"/>
    <col min="9" max="9" width="13.7109375" style="55" customWidth="1"/>
    <col min="10" max="10" width="14.28515625" style="55" customWidth="1"/>
    <col min="11" max="11" width="11.140625" style="55" customWidth="1"/>
    <col min="12" max="12" width="12.42578125" style="55" customWidth="1"/>
    <col min="13" max="16384" width="11.42578125" style="55"/>
  </cols>
  <sheetData>
    <row r="1" spans="1:12" ht="15" x14ac:dyDescent="0.25">
      <c r="A1" s="165" t="s">
        <v>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9.5" customHeight="1" x14ac:dyDescent="0.2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" x14ac:dyDescent="0.25">
      <c r="A3" s="165" t="s">
        <v>48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24.75" customHeight="1" x14ac:dyDescent="0.25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x14ac:dyDescent="0.2">
      <c r="A5" s="167" t="s">
        <v>91</v>
      </c>
      <c r="B5" s="167"/>
      <c r="C5" s="167" t="s">
        <v>92</v>
      </c>
      <c r="D5" s="167" t="s">
        <v>93</v>
      </c>
      <c r="E5" s="167" t="s">
        <v>94</v>
      </c>
      <c r="F5" s="167" t="s">
        <v>95</v>
      </c>
      <c r="G5" s="167" t="s">
        <v>96</v>
      </c>
      <c r="H5" s="167" t="s">
        <v>97</v>
      </c>
      <c r="I5" s="167" t="s">
        <v>98</v>
      </c>
      <c r="J5" s="167" t="s">
        <v>99</v>
      </c>
      <c r="K5" s="167" t="s">
        <v>100</v>
      </c>
      <c r="L5" s="167" t="s">
        <v>101</v>
      </c>
    </row>
    <row r="6" spans="1:12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 x14ac:dyDescent="0.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x14ac:dyDescent="0.2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x14ac:dyDescent="0.2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x14ac:dyDescent="0.2">
      <c r="A13" s="146" t="s">
        <v>102</v>
      </c>
      <c r="B13" s="147"/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1:12" x14ac:dyDescent="0.2">
      <c r="A14" s="146"/>
      <c r="B14" s="14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x14ac:dyDescent="0.2">
      <c r="A15" s="146"/>
      <c r="B15" s="14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x14ac:dyDescent="0.2">
      <c r="A16" s="121" t="s">
        <v>103</v>
      </c>
      <c r="B16" s="122"/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1:12" x14ac:dyDescent="0.2">
      <c r="A17" s="121" t="s">
        <v>104</v>
      </c>
      <c r="B17" s="122"/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1:12" x14ac:dyDescent="0.2">
      <c r="A18" s="121" t="s">
        <v>105</v>
      </c>
      <c r="B18" s="122"/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1:12" x14ac:dyDescent="0.2">
      <c r="A19" s="121" t="s">
        <v>106</v>
      </c>
      <c r="B19" s="122"/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1:12" x14ac:dyDescent="0.2">
      <c r="A20" s="56"/>
      <c r="B20" s="57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x14ac:dyDescent="0.2">
      <c r="A21" s="135" t="s">
        <v>107</v>
      </c>
      <c r="B21" s="163"/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x14ac:dyDescent="0.2">
      <c r="A22" s="164"/>
      <c r="B22" s="163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x14ac:dyDescent="0.2">
      <c r="A23" s="164"/>
      <c r="B23" s="163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x14ac:dyDescent="0.2">
      <c r="A24" s="159" t="s">
        <v>108</v>
      </c>
      <c r="B24" s="160"/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1:12" x14ac:dyDescent="0.2">
      <c r="A25" s="159" t="s">
        <v>109</v>
      </c>
      <c r="B25" s="160"/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1:12" x14ac:dyDescent="0.2">
      <c r="A26" s="159" t="s">
        <v>110</v>
      </c>
      <c r="B26" s="160"/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1:12" x14ac:dyDescent="0.2">
      <c r="A27" s="159" t="s">
        <v>111</v>
      </c>
      <c r="B27" s="160"/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1:12" x14ac:dyDescent="0.2">
      <c r="A28" s="56"/>
      <c r="B28" s="57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x14ac:dyDescent="0.2">
      <c r="A29" s="135" t="s">
        <v>112</v>
      </c>
      <c r="B29" s="136"/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1:12" x14ac:dyDescent="0.2">
      <c r="A30" s="135"/>
      <c r="B30" s="136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x14ac:dyDescent="0.2">
      <c r="A31" s="161"/>
      <c r="B31" s="162"/>
      <c r="C31" s="80"/>
      <c r="D31" s="80"/>
      <c r="E31" s="80"/>
      <c r="F31" s="80"/>
      <c r="G31" s="80"/>
      <c r="H31" s="80"/>
      <c r="I31" s="80"/>
      <c r="J31" s="80"/>
      <c r="K31" s="80"/>
      <c r="L31" s="80"/>
    </row>
  </sheetData>
  <mergeCells count="26">
    <mergeCell ref="A13:B15"/>
    <mergeCell ref="A1:L1"/>
    <mergeCell ref="A2:L2"/>
    <mergeCell ref="A3:L3"/>
    <mergeCell ref="A4:L4"/>
    <mergeCell ref="A5:B11"/>
    <mergeCell ref="C5:C11"/>
    <mergeCell ref="D5:D11"/>
    <mergeCell ref="E5:E11"/>
    <mergeCell ref="F5:F11"/>
    <mergeCell ref="G5:G11"/>
    <mergeCell ref="H5:H11"/>
    <mergeCell ref="I5:I11"/>
    <mergeCell ref="J5:J11"/>
    <mergeCell ref="K5:K11"/>
    <mergeCell ref="L5:L11"/>
    <mergeCell ref="A25:B25"/>
    <mergeCell ref="A26:B26"/>
    <mergeCell ref="A27:B27"/>
    <mergeCell ref="A29:B31"/>
    <mergeCell ref="A16:B16"/>
    <mergeCell ref="A17:B17"/>
    <mergeCell ref="A18:B18"/>
    <mergeCell ref="A19:B19"/>
    <mergeCell ref="A21:B23"/>
    <mergeCell ref="A24:B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58.28515625" customWidth="1"/>
    <col min="3" max="3" width="17" style="1" bestFit="1" customWidth="1"/>
    <col min="4" max="5" width="13.85546875" style="1" bestFit="1" customWidth="1"/>
    <col min="6" max="6" width="1.28515625" customWidth="1"/>
    <col min="7" max="7" width="1.85546875" customWidth="1"/>
    <col min="8" max="8" width="19.140625" customWidth="1"/>
    <col min="9" max="11" width="13.85546875" bestFit="1" customWidth="1"/>
    <col min="12" max="12" width="13.85546875" customWidth="1"/>
  </cols>
  <sheetData>
    <row r="1" spans="1:11" ht="3" customHeight="1" x14ac:dyDescent="0.25"/>
    <row r="2" spans="1:11" ht="3" customHeight="1" thickBot="1" x14ac:dyDescent="0.3"/>
    <row r="3" spans="1:11" x14ac:dyDescent="0.25">
      <c r="A3" s="194" t="s">
        <v>0</v>
      </c>
      <c r="B3" s="195"/>
      <c r="C3" s="195"/>
      <c r="D3" s="195"/>
      <c r="E3" s="196"/>
    </row>
    <row r="4" spans="1:11" x14ac:dyDescent="0.25">
      <c r="A4" s="197" t="s">
        <v>1</v>
      </c>
      <c r="B4" s="198"/>
      <c r="C4" s="198"/>
      <c r="D4" s="198"/>
      <c r="E4" s="199"/>
    </row>
    <row r="5" spans="1:11" x14ac:dyDescent="0.25">
      <c r="A5" s="197" t="s">
        <v>2</v>
      </c>
      <c r="B5" s="198"/>
      <c r="C5" s="198"/>
      <c r="D5" s="198"/>
      <c r="E5" s="199"/>
    </row>
    <row r="6" spans="1:11" ht="15.75" thickBot="1" x14ac:dyDescent="0.3">
      <c r="A6" s="200" t="s">
        <v>3</v>
      </c>
      <c r="B6" s="201"/>
      <c r="C6" s="201"/>
      <c r="D6" s="201"/>
      <c r="E6" s="202"/>
    </row>
    <row r="7" spans="1:11" ht="3.75" customHeight="1" thickBot="1" x14ac:dyDescent="0.3">
      <c r="A7" s="2"/>
      <c r="B7" s="2"/>
      <c r="C7" s="3"/>
      <c r="D7" s="3"/>
      <c r="E7" s="3"/>
    </row>
    <row r="8" spans="1:11" x14ac:dyDescent="0.25">
      <c r="A8" s="179" t="s">
        <v>4</v>
      </c>
      <c r="B8" s="180"/>
      <c r="C8" s="4" t="s">
        <v>5</v>
      </c>
      <c r="D8" s="185" t="s">
        <v>6</v>
      </c>
      <c r="E8" s="4" t="s">
        <v>7</v>
      </c>
    </row>
    <row r="9" spans="1:11" ht="15.75" thickBot="1" x14ac:dyDescent="0.3">
      <c r="A9" s="181"/>
      <c r="B9" s="182"/>
      <c r="C9" s="5" t="s">
        <v>8</v>
      </c>
      <c r="D9" s="186"/>
      <c r="E9" s="5" t="s">
        <v>9</v>
      </c>
    </row>
    <row r="10" spans="1:11" x14ac:dyDescent="0.25">
      <c r="A10" s="6"/>
      <c r="B10" s="7"/>
      <c r="C10" s="8"/>
      <c r="D10" s="8"/>
      <c r="E10" s="8"/>
    </row>
    <row r="11" spans="1:11" x14ac:dyDescent="0.25">
      <c r="A11" s="6"/>
      <c r="B11" s="9" t="s">
        <v>10</v>
      </c>
      <c r="C11" s="10">
        <f>+C12+C13+C14</f>
        <v>19631092557</v>
      </c>
      <c r="D11" s="10">
        <f t="shared" ref="D11:E11" si="0">+D12+D13+D14</f>
        <v>21358570732.759998</v>
      </c>
      <c r="E11" s="10">
        <f t="shared" si="0"/>
        <v>21358570732.759998</v>
      </c>
    </row>
    <row r="12" spans="1:11" x14ac:dyDescent="0.25">
      <c r="A12" s="6"/>
      <c r="B12" s="11" t="s">
        <v>11</v>
      </c>
      <c r="C12" s="8">
        <v>9265273176</v>
      </c>
      <c r="D12" s="8">
        <v>10069535447.25</v>
      </c>
      <c r="E12" s="8">
        <v>10069535447.25</v>
      </c>
      <c r="G12" s="12"/>
    </row>
    <row r="13" spans="1:11" x14ac:dyDescent="0.25">
      <c r="A13" s="6"/>
      <c r="B13" s="11" t="s">
        <v>12</v>
      </c>
      <c r="C13" s="8">
        <v>10376841619</v>
      </c>
      <c r="D13" s="8">
        <v>11300057523.709999</v>
      </c>
      <c r="E13" s="8">
        <v>11300057523.709999</v>
      </c>
    </row>
    <row r="14" spans="1:11" x14ac:dyDescent="0.25">
      <c r="A14" s="6"/>
      <c r="B14" s="11" t="s">
        <v>13</v>
      </c>
      <c r="C14" s="8">
        <f>C50</f>
        <v>-11022238</v>
      </c>
      <c r="D14" s="8">
        <f t="shared" ref="D14:E14" si="1">D50</f>
        <v>-11022238.199999999</v>
      </c>
      <c r="E14" s="8">
        <f t="shared" si="1"/>
        <v>-11022238.199999999</v>
      </c>
    </row>
    <row r="15" spans="1:11" x14ac:dyDescent="0.25">
      <c r="A15" s="13"/>
      <c r="B15" s="9"/>
      <c r="C15" s="8"/>
      <c r="D15" s="8"/>
      <c r="E15" s="8"/>
      <c r="H15" s="14"/>
      <c r="I15" s="14"/>
      <c r="J15" s="14"/>
      <c r="K15" s="14"/>
    </row>
    <row r="16" spans="1:11" x14ac:dyDescent="0.25">
      <c r="A16" s="13"/>
      <c r="B16" s="9" t="s">
        <v>14</v>
      </c>
      <c r="C16" s="10">
        <f>+C17+C18</f>
        <v>19631092557</v>
      </c>
      <c r="D16" s="10">
        <f t="shared" ref="D16:E16" si="2">+D17+D18</f>
        <v>21049355861.599998</v>
      </c>
      <c r="E16" s="10">
        <f t="shared" si="2"/>
        <v>20762221689.41</v>
      </c>
      <c r="H16" s="14"/>
      <c r="I16" s="15"/>
      <c r="J16" s="16"/>
      <c r="K16" s="15"/>
    </row>
    <row r="17" spans="1:14" x14ac:dyDescent="0.25">
      <c r="A17" s="6"/>
      <c r="B17" s="11" t="s">
        <v>15</v>
      </c>
      <c r="C17" s="8">
        <f>9265273176-11022238</f>
        <v>9254250938</v>
      </c>
      <c r="D17" s="8">
        <v>10167396681.09</v>
      </c>
      <c r="E17" s="8">
        <v>9909796414.8199997</v>
      </c>
      <c r="H17" s="17"/>
      <c r="I17" s="18"/>
      <c r="J17" s="17"/>
      <c r="K17" s="17"/>
      <c r="L17" s="19"/>
      <c r="M17" s="19"/>
      <c r="N17" s="1"/>
    </row>
    <row r="18" spans="1:14" x14ac:dyDescent="0.25">
      <c r="A18" s="6"/>
      <c r="B18" s="11" t="s">
        <v>16</v>
      </c>
      <c r="C18" s="8">
        <v>10376841619</v>
      </c>
      <c r="D18" s="8">
        <v>10881959180.51</v>
      </c>
      <c r="E18" s="8">
        <v>10852425274.59</v>
      </c>
      <c r="H18" s="20"/>
      <c r="I18" s="17"/>
      <c r="J18" s="17"/>
      <c r="K18" s="17"/>
      <c r="L18" s="19"/>
      <c r="M18" s="19"/>
      <c r="N18" s="1"/>
    </row>
    <row r="19" spans="1:14" x14ac:dyDescent="0.25">
      <c r="A19" s="6"/>
      <c r="B19" s="7"/>
      <c r="C19" s="8"/>
      <c r="D19" s="8"/>
      <c r="E19" s="8"/>
      <c r="H19" s="14"/>
      <c r="I19" s="14"/>
      <c r="J19" s="14"/>
      <c r="K19" s="14"/>
      <c r="L19" s="19"/>
      <c r="M19" s="19"/>
      <c r="N19" s="1"/>
    </row>
    <row r="20" spans="1:14" x14ac:dyDescent="0.25">
      <c r="A20" s="21"/>
      <c r="B20" s="22" t="s">
        <v>17</v>
      </c>
      <c r="C20" s="23"/>
      <c r="D20" s="10">
        <f>+D21+D22</f>
        <v>415386696.88999999</v>
      </c>
      <c r="E20" s="10">
        <f>+E21+E22</f>
        <v>408400326.27999997</v>
      </c>
      <c r="H20" s="17"/>
      <c r="I20" s="17"/>
      <c r="J20" s="17"/>
      <c r="K20" s="17"/>
      <c r="L20" s="19"/>
      <c r="M20" s="19"/>
      <c r="N20" s="1"/>
    </row>
    <row r="21" spans="1:14" ht="22.5" x14ac:dyDescent="0.25">
      <c r="A21" s="6"/>
      <c r="B21" s="11" t="s">
        <v>18</v>
      </c>
      <c r="C21" s="23"/>
      <c r="D21" s="8">
        <v>96103378.599999994</v>
      </c>
      <c r="E21" s="8">
        <v>94585234.030000001</v>
      </c>
      <c r="H21" s="14"/>
      <c r="I21" s="14"/>
      <c r="J21" s="14"/>
      <c r="K21" s="14"/>
      <c r="L21" s="19"/>
      <c r="M21" s="19"/>
      <c r="N21" s="1"/>
    </row>
    <row r="22" spans="1:14" ht="22.5" x14ac:dyDescent="0.25">
      <c r="A22" s="6"/>
      <c r="B22" s="11" t="s">
        <v>19</v>
      </c>
      <c r="C22" s="23"/>
      <c r="D22" s="8">
        <v>319283318.29000002</v>
      </c>
      <c r="E22" s="8">
        <v>313815092.25</v>
      </c>
      <c r="H22" s="20"/>
      <c r="I22" s="17"/>
      <c r="J22" s="17"/>
      <c r="K22" s="17"/>
      <c r="L22" s="19"/>
      <c r="M22" s="19"/>
      <c r="N22" s="1"/>
    </row>
    <row r="23" spans="1:14" x14ac:dyDescent="0.25">
      <c r="A23" s="6"/>
      <c r="B23" s="7"/>
      <c r="C23" s="8"/>
      <c r="D23" s="8"/>
      <c r="E23" s="8"/>
      <c r="H23" s="20"/>
      <c r="I23" s="17"/>
      <c r="J23" s="17"/>
      <c r="K23" s="17"/>
      <c r="L23" s="19"/>
      <c r="M23" s="19"/>
      <c r="N23" s="1"/>
    </row>
    <row r="24" spans="1:14" x14ac:dyDescent="0.25">
      <c r="A24" s="189"/>
      <c r="B24" s="9" t="s">
        <v>20</v>
      </c>
      <c r="C24" s="24">
        <f>+C11-C16+C20</f>
        <v>0</v>
      </c>
      <c r="D24" s="24">
        <f t="shared" ref="D24:E24" si="3">+D11-D16+D20</f>
        <v>724601568.04999983</v>
      </c>
      <c r="E24" s="24">
        <f t="shared" si="3"/>
        <v>1004749369.6299984</v>
      </c>
      <c r="H24" s="20"/>
      <c r="I24" s="17"/>
      <c r="J24" s="17"/>
      <c r="K24" s="17"/>
      <c r="L24" s="19"/>
      <c r="M24" s="19"/>
      <c r="N24" s="1"/>
    </row>
    <row r="25" spans="1:14" x14ac:dyDescent="0.25">
      <c r="A25" s="189"/>
      <c r="B25" s="9"/>
      <c r="C25" s="25"/>
      <c r="D25" s="25"/>
      <c r="E25" s="25"/>
      <c r="H25" s="20"/>
      <c r="I25" s="17"/>
      <c r="J25" s="17"/>
      <c r="K25" s="17"/>
      <c r="L25" s="19"/>
      <c r="M25" s="19"/>
      <c r="N25" s="1"/>
    </row>
    <row r="26" spans="1:14" x14ac:dyDescent="0.25">
      <c r="A26" s="189"/>
      <c r="B26" s="9" t="s">
        <v>21</v>
      </c>
      <c r="C26" s="24">
        <f>+C24-C14</f>
        <v>11022238</v>
      </c>
      <c r="D26" s="24">
        <f t="shared" ref="D26:E26" si="4">+D24-D14</f>
        <v>735623806.24999988</v>
      </c>
      <c r="E26" s="24">
        <f t="shared" si="4"/>
        <v>1015771607.8299985</v>
      </c>
      <c r="H26" s="26"/>
      <c r="I26" s="19"/>
      <c r="J26" s="19"/>
      <c r="K26" s="19"/>
      <c r="L26" s="19"/>
      <c r="M26" s="19"/>
      <c r="N26" s="1"/>
    </row>
    <row r="27" spans="1:14" x14ac:dyDescent="0.25">
      <c r="A27" s="189"/>
      <c r="B27" s="9"/>
      <c r="C27" s="25"/>
      <c r="D27" s="25"/>
      <c r="E27" s="25"/>
      <c r="H27" s="26"/>
      <c r="I27" s="19"/>
      <c r="J27" s="19"/>
      <c r="K27" s="19"/>
      <c r="L27" s="19"/>
      <c r="M27" s="19"/>
      <c r="N27" s="1"/>
    </row>
    <row r="28" spans="1:14" ht="22.5" x14ac:dyDescent="0.25">
      <c r="A28" s="6"/>
      <c r="B28" s="9" t="s">
        <v>22</v>
      </c>
      <c r="C28" s="10">
        <f>+C26-C20</f>
        <v>11022238</v>
      </c>
      <c r="D28" s="10">
        <f t="shared" ref="D28:E28" si="5">+D26-D20</f>
        <v>320237109.3599999</v>
      </c>
      <c r="E28" s="10">
        <f t="shared" si="5"/>
        <v>607371281.54999852</v>
      </c>
      <c r="H28" s="26"/>
      <c r="I28" s="19"/>
      <c r="J28" s="19"/>
      <c r="K28" s="19"/>
      <c r="L28" s="19"/>
      <c r="M28" s="19"/>
      <c r="N28" s="1"/>
    </row>
    <row r="29" spans="1:14" ht="15.75" thickBot="1" x14ac:dyDescent="0.3">
      <c r="A29" s="27"/>
      <c r="B29" s="28"/>
      <c r="C29" s="29"/>
      <c r="D29" s="29"/>
      <c r="E29" s="29"/>
      <c r="H29" s="26"/>
      <c r="I29" s="19"/>
      <c r="J29" s="19"/>
      <c r="K29" s="19"/>
      <c r="L29" s="19"/>
      <c r="M29" s="19"/>
      <c r="N29" s="1"/>
    </row>
    <row r="30" spans="1:14" ht="4.5" customHeight="1" thickBot="1" x14ac:dyDescent="0.3">
      <c r="A30" s="190"/>
      <c r="B30" s="190"/>
      <c r="C30" s="190"/>
      <c r="D30" s="190"/>
      <c r="E30" s="190"/>
      <c r="I30" s="1"/>
      <c r="J30" s="1"/>
      <c r="K30" s="1"/>
      <c r="L30" s="1"/>
      <c r="M30" s="1"/>
      <c r="N30" s="1"/>
    </row>
    <row r="31" spans="1:14" ht="15.75" thickBot="1" x14ac:dyDescent="0.3">
      <c r="A31" s="191" t="s">
        <v>23</v>
      </c>
      <c r="B31" s="192"/>
      <c r="C31" s="30" t="s">
        <v>24</v>
      </c>
      <c r="D31" s="30" t="s">
        <v>6</v>
      </c>
      <c r="E31" s="30" t="s">
        <v>25</v>
      </c>
      <c r="I31" s="1"/>
      <c r="J31" s="1"/>
      <c r="K31" s="1"/>
      <c r="L31" s="1"/>
      <c r="M31" s="1"/>
      <c r="N31" s="1"/>
    </row>
    <row r="32" spans="1:14" x14ac:dyDescent="0.25">
      <c r="A32" s="6"/>
      <c r="B32" s="7"/>
      <c r="C32" s="8"/>
      <c r="D32" s="8"/>
      <c r="E32" s="8"/>
      <c r="I32" s="1"/>
      <c r="J32" s="1"/>
      <c r="K32" s="1"/>
      <c r="L32" s="1"/>
      <c r="M32" s="1"/>
      <c r="N32" s="1"/>
    </row>
    <row r="33" spans="1:14" x14ac:dyDescent="0.25">
      <c r="A33" s="193"/>
      <c r="B33" s="9" t="s">
        <v>26</v>
      </c>
      <c r="C33" s="24">
        <f>+C34+C35</f>
        <v>105178335</v>
      </c>
      <c r="D33" s="24">
        <f t="shared" ref="D33:E33" si="6">+D34+D35</f>
        <v>79606848.120000005</v>
      </c>
      <c r="E33" s="24">
        <f t="shared" si="6"/>
        <v>79606848.120000005</v>
      </c>
      <c r="I33" s="1"/>
      <c r="J33" s="1"/>
      <c r="K33" s="1"/>
      <c r="L33" s="1"/>
      <c r="M33" s="1"/>
      <c r="N33" s="1"/>
    </row>
    <row r="34" spans="1:14" ht="22.5" x14ac:dyDescent="0.25">
      <c r="A34" s="193"/>
      <c r="B34" s="11" t="s">
        <v>27</v>
      </c>
      <c r="C34" s="25">
        <v>105178335</v>
      </c>
      <c r="D34" s="25">
        <v>79606848.120000005</v>
      </c>
      <c r="E34" s="25">
        <v>79606848.120000005</v>
      </c>
    </row>
    <row r="35" spans="1:14" x14ac:dyDescent="0.25">
      <c r="A35" s="193"/>
      <c r="B35" s="11" t="s">
        <v>28</v>
      </c>
      <c r="C35" s="25">
        <v>0</v>
      </c>
      <c r="D35" s="25">
        <v>0</v>
      </c>
      <c r="E35" s="25">
        <v>0</v>
      </c>
    </row>
    <row r="36" spans="1:14" x14ac:dyDescent="0.25">
      <c r="A36" s="13"/>
      <c r="B36" s="9"/>
      <c r="C36" s="8"/>
      <c r="D36" s="8"/>
      <c r="E36" s="8"/>
    </row>
    <row r="37" spans="1:14" x14ac:dyDescent="0.25">
      <c r="A37" s="13"/>
      <c r="B37" s="9" t="s">
        <v>29</v>
      </c>
      <c r="C37" s="10">
        <f>+C28+C33</f>
        <v>116200573</v>
      </c>
      <c r="D37" s="10">
        <f t="shared" ref="D37:E37" si="7">+D28+D33</f>
        <v>399843957.4799999</v>
      </c>
      <c r="E37" s="10">
        <f t="shared" si="7"/>
        <v>686978129.66999853</v>
      </c>
    </row>
    <row r="38" spans="1:14" ht="15.75" thickBot="1" x14ac:dyDescent="0.3">
      <c r="A38" s="31"/>
      <c r="B38" s="28"/>
      <c r="C38" s="32"/>
      <c r="D38" s="32"/>
      <c r="E38" s="32"/>
    </row>
    <row r="39" spans="1:14" ht="3" customHeight="1" thickBot="1" x14ac:dyDescent="0.3"/>
    <row r="40" spans="1:14" x14ac:dyDescent="0.25">
      <c r="A40" s="179" t="s">
        <v>23</v>
      </c>
      <c r="B40" s="180"/>
      <c r="C40" s="185" t="s">
        <v>30</v>
      </c>
      <c r="D40" s="183" t="s">
        <v>6</v>
      </c>
      <c r="E40" s="33" t="s">
        <v>7</v>
      </c>
    </row>
    <row r="41" spans="1:14" ht="15.75" thickBot="1" x14ac:dyDescent="0.3">
      <c r="A41" s="181"/>
      <c r="B41" s="182"/>
      <c r="C41" s="186"/>
      <c r="D41" s="184"/>
      <c r="E41" s="34" t="s">
        <v>25</v>
      </c>
    </row>
    <row r="42" spans="1:14" x14ac:dyDescent="0.25">
      <c r="A42" s="35"/>
      <c r="B42" s="36"/>
      <c r="C42" s="37"/>
      <c r="D42" s="37"/>
      <c r="E42" s="37"/>
    </row>
    <row r="43" spans="1:14" x14ac:dyDescent="0.25">
      <c r="A43" s="38"/>
      <c r="B43" s="39" t="s">
        <v>31</v>
      </c>
      <c r="C43" s="40">
        <f>+C44+C45</f>
        <v>0</v>
      </c>
      <c r="D43" s="40">
        <f t="shared" ref="D43:E43" si="8">+D44+D45</f>
        <v>0</v>
      </c>
      <c r="E43" s="40">
        <f t="shared" si="8"/>
        <v>0</v>
      </c>
    </row>
    <row r="44" spans="1:14" x14ac:dyDescent="0.25">
      <c r="A44" s="172"/>
      <c r="B44" s="41" t="s">
        <v>32</v>
      </c>
      <c r="C44" s="42">
        <v>0</v>
      </c>
      <c r="D44" s="42">
        <v>0</v>
      </c>
      <c r="E44" s="42">
        <v>0</v>
      </c>
    </row>
    <row r="45" spans="1:14" ht="22.5" x14ac:dyDescent="0.25">
      <c r="A45" s="172"/>
      <c r="B45" s="11" t="s">
        <v>33</v>
      </c>
      <c r="C45" s="42">
        <v>0</v>
      </c>
      <c r="D45" s="42">
        <v>0</v>
      </c>
      <c r="E45" s="42">
        <v>0</v>
      </c>
    </row>
    <row r="46" spans="1:14" x14ac:dyDescent="0.25">
      <c r="A46" s="169"/>
      <c r="B46" s="39" t="s">
        <v>34</v>
      </c>
      <c r="C46" s="43">
        <f>+C47+C48</f>
        <v>11022238</v>
      </c>
      <c r="D46" s="43">
        <f t="shared" ref="D46:E46" si="9">+D47+D48</f>
        <v>11022238.199999999</v>
      </c>
      <c r="E46" s="43">
        <f t="shared" si="9"/>
        <v>11022238.199999999</v>
      </c>
    </row>
    <row r="47" spans="1:14" x14ac:dyDescent="0.25">
      <c r="A47" s="169"/>
      <c r="B47" s="41" t="s">
        <v>35</v>
      </c>
      <c r="C47" s="42">
        <v>11022238</v>
      </c>
      <c r="D47" s="42">
        <v>11022238.199999999</v>
      </c>
      <c r="E47" s="42">
        <v>11022238.199999999</v>
      </c>
    </row>
    <row r="48" spans="1:14" x14ac:dyDescent="0.25">
      <c r="A48" s="169"/>
      <c r="B48" s="41" t="s">
        <v>36</v>
      </c>
      <c r="C48" s="42">
        <v>0</v>
      </c>
      <c r="D48" s="42">
        <v>0</v>
      </c>
      <c r="E48" s="42">
        <v>0</v>
      </c>
    </row>
    <row r="49" spans="1:5" x14ac:dyDescent="0.25">
      <c r="A49" s="38"/>
      <c r="B49" s="39"/>
      <c r="C49" s="37"/>
      <c r="D49" s="37"/>
      <c r="E49" s="37"/>
    </row>
    <row r="50" spans="1:5" x14ac:dyDescent="0.25">
      <c r="A50" s="169"/>
      <c r="B50" s="187" t="s">
        <v>37</v>
      </c>
      <c r="C50" s="177">
        <f>+C43-C46</f>
        <v>-11022238</v>
      </c>
      <c r="D50" s="177">
        <f t="shared" ref="D50:E50" si="10">+D43-D46</f>
        <v>-11022238.199999999</v>
      </c>
      <c r="E50" s="177">
        <f t="shared" si="10"/>
        <v>-11022238.199999999</v>
      </c>
    </row>
    <row r="51" spans="1:5" ht="15.75" thickBot="1" x14ac:dyDescent="0.3">
      <c r="A51" s="170"/>
      <c r="B51" s="188"/>
      <c r="C51" s="178"/>
      <c r="D51" s="178"/>
      <c r="E51" s="178"/>
    </row>
    <row r="52" spans="1:5" ht="6.75" customHeight="1" thickBot="1" x14ac:dyDescent="0.3"/>
    <row r="53" spans="1:5" x14ac:dyDescent="0.25">
      <c r="A53" s="179" t="s">
        <v>23</v>
      </c>
      <c r="B53" s="180"/>
      <c r="C53" s="33" t="s">
        <v>5</v>
      </c>
      <c r="D53" s="183" t="s">
        <v>6</v>
      </c>
      <c r="E53" s="33" t="s">
        <v>7</v>
      </c>
    </row>
    <row r="54" spans="1:5" ht="15.75" thickBot="1" x14ac:dyDescent="0.3">
      <c r="A54" s="181"/>
      <c r="B54" s="182"/>
      <c r="C54" s="34" t="s">
        <v>24</v>
      </c>
      <c r="D54" s="184"/>
      <c r="E54" s="34" t="s">
        <v>25</v>
      </c>
    </row>
    <row r="55" spans="1:5" x14ac:dyDescent="0.25">
      <c r="A55" s="175"/>
      <c r="B55" s="176"/>
      <c r="C55" s="37"/>
      <c r="D55" s="37"/>
      <c r="E55" s="37"/>
    </row>
    <row r="56" spans="1:5" x14ac:dyDescent="0.25">
      <c r="A56" s="172"/>
      <c r="B56" s="173" t="s">
        <v>38</v>
      </c>
      <c r="C56" s="174">
        <f>C12</f>
        <v>9265273176</v>
      </c>
      <c r="D56" s="174">
        <f t="shared" ref="D56:E56" si="11">D12</f>
        <v>10069535447.25</v>
      </c>
      <c r="E56" s="174">
        <f t="shared" si="11"/>
        <v>10069535447.25</v>
      </c>
    </row>
    <row r="57" spans="1:5" x14ac:dyDescent="0.25">
      <c r="A57" s="172"/>
      <c r="B57" s="173"/>
      <c r="C57" s="174"/>
      <c r="D57" s="174"/>
      <c r="E57" s="174"/>
    </row>
    <row r="58" spans="1:5" ht="22.5" x14ac:dyDescent="0.25">
      <c r="A58" s="172"/>
      <c r="B58" s="44" t="s">
        <v>39</v>
      </c>
      <c r="C58" s="42">
        <f>+C59-C60</f>
        <v>-11022238</v>
      </c>
      <c r="D58" s="42">
        <f t="shared" ref="D58:E58" si="12">+D59-D60</f>
        <v>-11022238.199999999</v>
      </c>
      <c r="E58" s="42">
        <f t="shared" si="12"/>
        <v>-11022238.199999999</v>
      </c>
    </row>
    <row r="59" spans="1:5" x14ac:dyDescent="0.25">
      <c r="A59" s="172"/>
      <c r="B59" s="11" t="s">
        <v>32</v>
      </c>
      <c r="C59" s="42">
        <f>C44</f>
        <v>0</v>
      </c>
      <c r="D59" s="42">
        <f t="shared" ref="D59:E59" si="13">D44</f>
        <v>0</v>
      </c>
      <c r="E59" s="42">
        <f t="shared" si="13"/>
        <v>0</v>
      </c>
    </row>
    <row r="60" spans="1:5" x14ac:dyDescent="0.25">
      <c r="A60" s="172"/>
      <c r="B60" s="41" t="s">
        <v>35</v>
      </c>
      <c r="C60" s="42">
        <f>C47</f>
        <v>11022238</v>
      </c>
      <c r="D60" s="42">
        <f t="shared" ref="D60:E60" si="14">D47</f>
        <v>11022238.199999999</v>
      </c>
      <c r="E60" s="42">
        <f t="shared" si="14"/>
        <v>11022238.199999999</v>
      </c>
    </row>
    <row r="61" spans="1:5" x14ac:dyDescent="0.25">
      <c r="A61" s="172"/>
      <c r="B61" s="45"/>
      <c r="C61" s="42"/>
      <c r="D61" s="42"/>
      <c r="E61" s="42"/>
    </row>
    <row r="62" spans="1:5" x14ac:dyDescent="0.25">
      <c r="A62" s="35"/>
      <c r="B62" s="45" t="s">
        <v>15</v>
      </c>
      <c r="C62" s="37">
        <f>C17</f>
        <v>9254250938</v>
      </c>
      <c r="D62" s="37">
        <f t="shared" ref="D62:E62" si="15">D17</f>
        <v>10167396681.09</v>
      </c>
      <c r="E62" s="37">
        <f t="shared" si="15"/>
        <v>9909796414.8199997</v>
      </c>
    </row>
    <row r="63" spans="1:5" x14ac:dyDescent="0.25">
      <c r="A63" s="35"/>
      <c r="B63" s="45"/>
      <c r="C63" s="37"/>
      <c r="D63" s="37"/>
      <c r="E63" s="37"/>
    </row>
    <row r="64" spans="1:5" x14ac:dyDescent="0.25">
      <c r="A64" s="35"/>
      <c r="B64" s="46" t="s">
        <v>18</v>
      </c>
      <c r="C64" s="47"/>
      <c r="D64" s="37">
        <f>D21</f>
        <v>96103378.599999994</v>
      </c>
      <c r="E64" s="37">
        <f>E21</f>
        <v>94585234.030000001</v>
      </c>
    </row>
    <row r="65" spans="1:7" x14ac:dyDescent="0.25">
      <c r="A65" s="35"/>
      <c r="B65" s="45"/>
      <c r="C65" s="37"/>
      <c r="D65" s="37"/>
      <c r="E65" s="37"/>
    </row>
    <row r="66" spans="1:7" ht="22.5" x14ac:dyDescent="0.25">
      <c r="A66" s="169"/>
      <c r="B66" s="48" t="s">
        <v>40</v>
      </c>
      <c r="C66" s="43">
        <f>+C56+C58-C62+C64</f>
        <v>0</v>
      </c>
      <c r="D66" s="43">
        <f t="shared" ref="D66:E66" si="16">+D56+D58-D62+D64</f>
        <v>-12780093.440000921</v>
      </c>
      <c r="E66" s="43">
        <f t="shared" si="16"/>
        <v>243302028.25999954</v>
      </c>
      <c r="G66" s="1"/>
    </row>
    <row r="67" spans="1:7" x14ac:dyDescent="0.25">
      <c r="A67" s="169"/>
      <c r="B67" s="49"/>
      <c r="C67" s="43"/>
      <c r="D67" s="43"/>
      <c r="E67" s="43"/>
      <c r="G67" s="1"/>
    </row>
    <row r="68" spans="1:7" ht="22.5" x14ac:dyDescent="0.25">
      <c r="A68" s="169"/>
      <c r="B68" s="48" t="s">
        <v>41</v>
      </c>
      <c r="C68" s="43">
        <f>+C66-C58</f>
        <v>11022238</v>
      </c>
      <c r="D68" s="43">
        <f t="shared" ref="D68:E68" si="17">+D66-D58</f>
        <v>-1757855.2400009222</v>
      </c>
      <c r="E68" s="43">
        <f t="shared" si="17"/>
        <v>254324266.45999953</v>
      </c>
      <c r="G68" s="1"/>
    </row>
    <row r="69" spans="1:7" ht="15.75" thickBot="1" x14ac:dyDescent="0.3">
      <c r="A69" s="170"/>
      <c r="B69" s="50"/>
      <c r="C69" s="51"/>
      <c r="D69" s="51"/>
      <c r="E69" s="51"/>
      <c r="G69" s="1"/>
    </row>
    <row r="70" spans="1:7" ht="4.5" customHeight="1" thickBot="1" x14ac:dyDescent="0.3"/>
    <row r="71" spans="1:7" x14ac:dyDescent="0.25">
      <c r="A71" s="179" t="s">
        <v>23</v>
      </c>
      <c r="B71" s="180"/>
      <c r="C71" s="185" t="s">
        <v>30</v>
      </c>
      <c r="D71" s="183" t="s">
        <v>6</v>
      </c>
      <c r="E71" s="33" t="s">
        <v>7</v>
      </c>
    </row>
    <row r="72" spans="1:7" ht="15.75" thickBot="1" x14ac:dyDescent="0.3">
      <c r="A72" s="181"/>
      <c r="B72" s="182"/>
      <c r="C72" s="186"/>
      <c r="D72" s="184"/>
      <c r="E72" s="34" t="s">
        <v>25</v>
      </c>
    </row>
    <row r="73" spans="1:7" x14ac:dyDescent="0.25">
      <c r="A73" s="175"/>
      <c r="B73" s="176"/>
      <c r="C73" s="37"/>
      <c r="D73" s="37"/>
      <c r="E73" s="37"/>
    </row>
    <row r="74" spans="1:7" x14ac:dyDescent="0.25">
      <c r="A74" s="172"/>
      <c r="B74" s="173" t="s">
        <v>12</v>
      </c>
      <c r="C74" s="174">
        <f>C13</f>
        <v>10376841619</v>
      </c>
      <c r="D74" s="174">
        <f t="shared" ref="D74:E74" si="18">D13</f>
        <v>11300057523.709999</v>
      </c>
      <c r="E74" s="174">
        <f t="shared" si="18"/>
        <v>11300057523.709999</v>
      </c>
    </row>
    <row r="75" spans="1:7" x14ac:dyDescent="0.25">
      <c r="A75" s="172"/>
      <c r="B75" s="173"/>
      <c r="C75" s="174"/>
      <c r="D75" s="174"/>
      <c r="E75" s="174"/>
    </row>
    <row r="76" spans="1:7" ht="22.5" x14ac:dyDescent="0.25">
      <c r="A76" s="172"/>
      <c r="B76" s="52" t="s">
        <v>42</v>
      </c>
      <c r="C76" s="42">
        <f>+C77-C78</f>
        <v>0</v>
      </c>
      <c r="D76" s="42">
        <f t="shared" ref="D76:E76" si="19">+D77-D78</f>
        <v>0</v>
      </c>
      <c r="E76" s="42">
        <f t="shared" si="19"/>
        <v>0</v>
      </c>
    </row>
    <row r="77" spans="1:7" ht="22.5" x14ac:dyDescent="0.25">
      <c r="A77" s="172"/>
      <c r="B77" s="11" t="s">
        <v>33</v>
      </c>
      <c r="C77" s="42">
        <f>C45</f>
        <v>0</v>
      </c>
      <c r="D77" s="42">
        <f t="shared" ref="D77:E77" si="20">D45</f>
        <v>0</v>
      </c>
      <c r="E77" s="42">
        <f t="shared" si="20"/>
        <v>0</v>
      </c>
    </row>
    <row r="78" spans="1:7" x14ac:dyDescent="0.25">
      <c r="A78" s="172"/>
      <c r="B78" s="41" t="s">
        <v>36</v>
      </c>
      <c r="C78" s="42">
        <f>C48</f>
        <v>0</v>
      </c>
      <c r="D78" s="42">
        <f t="shared" ref="D78:E78" si="21">D48</f>
        <v>0</v>
      </c>
      <c r="E78" s="42">
        <f t="shared" si="21"/>
        <v>0</v>
      </c>
    </row>
    <row r="79" spans="1:7" x14ac:dyDescent="0.25">
      <c r="A79" s="172"/>
      <c r="B79" s="45"/>
      <c r="C79" s="42"/>
      <c r="D79" s="42"/>
      <c r="E79" s="42"/>
    </row>
    <row r="80" spans="1:7" x14ac:dyDescent="0.25">
      <c r="A80" s="35"/>
      <c r="B80" s="45" t="s">
        <v>43</v>
      </c>
      <c r="C80" s="37">
        <f>C18</f>
        <v>10376841619</v>
      </c>
      <c r="D80" s="37">
        <f t="shared" ref="D80:E80" si="22">D18</f>
        <v>10881959180.51</v>
      </c>
      <c r="E80" s="37">
        <f t="shared" si="22"/>
        <v>10852425274.59</v>
      </c>
    </row>
    <row r="81" spans="1:7" x14ac:dyDescent="0.25">
      <c r="A81" s="35"/>
      <c r="B81" s="45"/>
      <c r="C81" s="37"/>
      <c r="D81" s="37"/>
      <c r="E81" s="37"/>
    </row>
    <row r="82" spans="1:7" ht="22.5" x14ac:dyDescent="0.25">
      <c r="A82" s="35"/>
      <c r="B82" s="52" t="s">
        <v>19</v>
      </c>
      <c r="C82" s="47"/>
      <c r="D82" s="37">
        <f>D22</f>
        <v>319283318.29000002</v>
      </c>
      <c r="E82" s="37">
        <f>E22</f>
        <v>313815092.25</v>
      </c>
    </row>
    <row r="83" spans="1:7" x14ac:dyDescent="0.25">
      <c r="A83" s="35"/>
      <c r="B83" s="45"/>
      <c r="C83" s="37"/>
      <c r="D83" s="37"/>
      <c r="E83" s="37"/>
    </row>
    <row r="84" spans="1:7" ht="22.5" x14ac:dyDescent="0.25">
      <c r="A84" s="169"/>
      <c r="B84" s="48" t="s">
        <v>44</v>
      </c>
      <c r="C84" s="43">
        <f>+C74+C76-C80+C82</f>
        <v>0</v>
      </c>
      <c r="D84" s="43">
        <f t="shared" ref="D84:E84" si="23">+D74+D76-D80+D82</f>
        <v>737381661.48999882</v>
      </c>
      <c r="E84" s="43">
        <f t="shared" si="23"/>
        <v>761447341.36999893</v>
      </c>
    </row>
    <row r="85" spans="1:7" x14ac:dyDescent="0.25">
      <c r="A85" s="169"/>
      <c r="B85" s="49"/>
      <c r="C85" s="43"/>
      <c r="D85" s="43"/>
      <c r="E85" s="43"/>
    </row>
    <row r="86" spans="1:7" ht="22.5" x14ac:dyDescent="0.25">
      <c r="A86" s="169"/>
      <c r="B86" s="48" t="s">
        <v>45</v>
      </c>
      <c r="C86" s="43">
        <f>+C84-C76</f>
        <v>0</v>
      </c>
      <c r="D86" s="43">
        <f t="shared" ref="D86:E86" si="24">+D84-D76</f>
        <v>737381661.48999882</v>
      </c>
      <c r="E86" s="43">
        <f t="shared" si="24"/>
        <v>761447341.36999893</v>
      </c>
      <c r="G86" s="1"/>
    </row>
    <row r="87" spans="1:7" ht="15.75" thickBot="1" x14ac:dyDescent="0.3">
      <c r="A87" s="170"/>
      <c r="B87" s="50"/>
      <c r="C87" s="51"/>
      <c r="D87" s="51"/>
      <c r="E87" s="51"/>
    </row>
    <row r="90" spans="1:7" x14ac:dyDescent="0.25">
      <c r="B90" s="53"/>
      <c r="C90" s="54"/>
      <c r="D90" s="54"/>
      <c r="E90" s="54"/>
    </row>
    <row r="91" spans="1:7" x14ac:dyDescent="0.25">
      <c r="B91" s="54"/>
      <c r="C91" s="54"/>
      <c r="D91" s="54"/>
      <c r="E91" s="54"/>
    </row>
    <row r="92" spans="1:7" ht="74.25" customHeight="1" x14ac:dyDescent="0.25">
      <c r="B92" s="171"/>
      <c r="C92" s="171"/>
      <c r="D92" s="171"/>
      <c r="E92" s="171"/>
    </row>
    <row r="93" spans="1:7" ht="8.25" customHeight="1" x14ac:dyDescent="0.25">
      <c r="B93" s="54"/>
      <c r="C93" s="54"/>
      <c r="D93" s="54"/>
      <c r="E93" s="54"/>
    </row>
  </sheetData>
  <mergeCells count="42">
    <mergeCell ref="A3:E3"/>
    <mergeCell ref="A4:E4"/>
    <mergeCell ref="A5:E5"/>
    <mergeCell ref="A6:E6"/>
    <mergeCell ref="A8:B9"/>
    <mergeCell ref="D8:D9"/>
    <mergeCell ref="A24:A27"/>
    <mergeCell ref="A30:E30"/>
    <mergeCell ref="A31:B31"/>
    <mergeCell ref="A33:A35"/>
    <mergeCell ref="A40:B41"/>
    <mergeCell ref="C40:C41"/>
    <mergeCell ref="D40:D41"/>
    <mergeCell ref="A44:A45"/>
    <mergeCell ref="A46:A48"/>
    <mergeCell ref="A50:A51"/>
    <mergeCell ref="B50:B51"/>
    <mergeCell ref="C50:C51"/>
    <mergeCell ref="A73:B73"/>
    <mergeCell ref="E50:E51"/>
    <mergeCell ref="A53:B54"/>
    <mergeCell ref="D53:D54"/>
    <mergeCell ref="A55:B55"/>
    <mergeCell ref="A56:A57"/>
    <mergeCell ref="B56:B57"/>
    <mergeCell ref="C56:C57"/>
    <mergeCell ref="D56:D57"/>
    <mergeCell ref="E56:E57"/>
    <mergeCell ref="D50:D51"/>
    <mergeCell ref="A58:A61"/>
    <mergeCell ref="A66:A69"/>
    <mergeCell ref="A71:B72"/>
    <mergeCell ref="C71:C72"/>
    <mergeCell ref="D71:D72"/>
    <mergeCell ref="A84:A87"/>
    <mergeCell ref="B92:E92"/>
    <mergeCell ref="A74:A75"/>
    <mergeCell ref="B74:B75"/>
    <mergeCell ref="C74:C75"/>
    <mergeCell ref="D74:D75"/>
    <mergeCell ref="E74:E75"/>
    <mergeCell ref="A76:A79"/>
  </mergeCells>
  <pageMargins left="0.70866141732283472" right="0.70866141732283472" top="0.74803149606299213" bottom="0.74803149606299213" header="0.31496062992125984" footer="0.31496062992125984"/>
  <pageSetup scale="84" fitToHeight="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3"/>
  <sheetViews>
    <sheetView zoomScale="80" zoomScaleNormal="80" workbookViewId="0">
      <selection activeCell="B20" sqref="B20:G20"/>
    </sheetView>
  </sheetViews>
  <sheetFormatPr baseColWidth="10" defaultColWidth="9.140625" defaultRowHeight="12.75" x14ac:dyDescent="0.2"/>
  <cols>
    <col min="1" max="1" width="0.28515625" style="203" customWidth="1"/>
    <col min="2" max="2" width="4.7109375" style="203" customWidth="1"/>
    <col min="3" max="3" width="5.85546875" style="203" customWidth="1"/>
    <col min="4" max="4" width="8.85546875" style="203" customWidth="1"/>
    <col min="5" max="5" width="8" style="203" customWidth="1"/>
    <col min="6" max="6" width="15" style="203" customWidth="1"/>
    <col min="7" max="7" width="21.28515625" style="203" customWidth="1"/>
    <col min="8" max="8" width="19.5703125" style="203" bestFit="1" customWidth="1"/>
    <col min="9" max="9" width="18.85546875" style="203" customWidth="1"/>
    <col min="10" max="10" width="20.7109375" style="203" bestFit="1" customWidth="1"/>
    <col min="11" max="11" width="20.28515625" style="203" bestFit="1" customWidth="1"/>
    <col min="12" max="12" width="20" style="203" bestFit="1" customWidth="1"/>
    <col min="13" max="13" width="18.7109375" style="203" bestFit="1" customWidth="1"/>
    <col min="14" max="14" width="0.28515625" style="203" customWidth="1"/>
    <col min="15" max="15" width="3.7109375" style="203" customWidth="1"/>
    <col min="16" max="16384" width="9.140625" style="203"/>
  </cols>
  <sheetData>
    <row r="1" spans="2:13" ht="4.1500000000000004" customHeight="1" x14ac:dyDescent="0.2"/>
    <row r="2" spans="2:13" ht="18" customHeight="1" x14ac:dyDescent="0.2">
      <c r="B2" s="238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2:13" ht="52.15" customHeight="1" x14ac:dyDescent="0.2">
      <c r="B3" s="235"/>
      <c r="C3" s="233"/>
      <c r="D3" s="236"/>
      <c r="E3" s="233"/>
      <c r="F3" s="234" t="s">
        <v>314</v>
      </c>
      <c r="G3" s="234"/>
      <c r="H3" s="234"/>
      <c r="I3" s="234"/>
      <c r="J3" s="234"/>
      <c r="K3" s="234"/>
      <c r="L3" s="234"/>
      <c r="M3" s="233"/>
    </row>
    <row r="4" spans="2:13" ht="15.6" customHeight="1" x14ac:dyDescent="0.2">
      <c r="B4" s="235"/>
      <c r="C4" s="233"/>
      <c r="D4" s="236"/>
      <c r="E4" s="233"/>
      <c r="F4" s="234"/>
      <c r="G4" s="234"/>
      <c r="H4" s="234"/>
      <c r="I4" s="234"/>
      <c r="J4" s="234"/>
      <c r="K4" s="234"/>
      <c r="L4" s="234"/>
      <c r="M4" s="233"/>
    </row>
    <row r="5" spans="2:13" x14ac:dyDescent="0.2">
      <c r="B5" s="235"/>
      <c r="C5" s="233"/>
      <c r="D5" s="233"/>
      <c r="E5" s="233"/>
      <c r="F5" s="234"/>
      <c r="G5" s="234"/>
      <c r="H5" s="234"/>
      <c r="I5" s="234"/>
      <c r="J5" s="234"/>
      <c r="K5" s="234"/>
      <c r="L5" s="234"/>
      <c r="M5" s="233"/>
    </row>
    <row r="6" spans="2:13" ht="15.6" customHeight="1" x14ac:dyDescent="0.2">
      <c r="B6" s="232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2:13" ht="6" customHeight="1" x14ac:dyDescent="0.2"/>
    <row r="8" spans="2:13" ht="20.45" customHeight="1" x14ac:dyDescent="0.2">
      <c r="B8" s="239"/>
      <c r="C8" s="240"/>
      <c r="D8" s="240"/>
      <c r="E8" s="240"/>
      <c r="F8" s="240"/>
      <c r="G8" s="240"/>
      <c r="H8" s="241" t="s">
        <v>313</v>
      </c>
      <c r="I8" s="242"/>
      <c r="J8" s="242"/>
      <c r="K8" s="242"/>
      <c r="L8" s="242"/>
      <c r="M8" s="243" t="s">
        <v>312</v>
      </c>
    </row>
    <row r="9" spans="2:13" ht="40.9" customHeight="1" x14ac:dyDescent="0.2">
      <c r="B9" s="244" t="s">
        <v>23</v>
      </c>
      <c r="C9" s="245"/>
      <c r="D9" s="245"/>
      <c r="E9" s="245"/>
      <c r="F9" s="245"/>
      <c r="G9" s="245"/>
      <c r="H9" s="246" t="s">
        <v>24</v>
      </c>
      <c r="I9" s="246" t="s">
        <v>311</v>
      </c>
      <c r="J9" s="246" t="s">
        <v>310</v>
      </c>
      <c r="K9" s="246" t="s">
        <v>6</v>
      </c>
      <c r="L9" s="247" t="s">
        <v>25</v>
      </c>
      <c r="M9" s="248"/>
    </row>
    <row r="10" spans="2:13" s="204" customFormat="1" x14ac:dyDescent="0.2">
      <c r="B10" s="217" t="s">
        <v>309</v>
      </c>
      <c r="C10" s="224"/>
      <c r="D10" s="224"/>
      <c r="E10" s="224"/>
      <c r="F10" s="224"/>
      <c r="G10" s="224"/>
      <c r="H10" s="215">
        <v>9265273176</v>
      </c>
      <c r="I10" s="215">
        <v>1408866439.3499999</v>
      </c>
      <c r="J10" s="215">
        <v>10674139615.35</v>
      </c>
      <c r="K10" s="215">
        <v>10274522297.889999</v>
      </c>
      <c r="L10" s="215">
        <v>10015403887.049999</v>
      </c>
      <c r="M10" s="214">
        <v>399617317.45999998</v>
      </c>
    </row>
    <row r="11" spans="2:13" s="204" customFormat="1" ht="19.899999999999999" customHeight="1" x14ac:dyDescent="0.2">
      <c r="B11" s="217" t="s">
        <v>305</v>
      </c>
      <c r="C11" s="216"/>
      <c r="D11" s="216"/>
      <c r="E11" s="216"/>
      <c r="F11" s="216"/>
      <c r="G11" s="216"/>
      <c r="H11" s="215">
        <v>2043701167</v>
      </c>
      <c r="I11" s="215">
        <v>-61258142.32</v>
      </c>
      <c r="J11" s="215">
        <v>1982443024.6800001</v>
      </c>
      <c r="K11" s="215">
        <v>1899773657.75</v>
      </c>
      <c r="L11" s="215">
        <v>1899773657.75</v>
      </c>
      <c r="M11" s="214">
        <v>82669366.930000007</v>
      </c>
    </row>
    <row r="12" spans="2:13" s="204" customFormat="1" ht="25.15" customHeight="1" x14ac:dyDescent="0.2">
      <c r="B12" s="213" t="s">
        <v>304</v>
      </c>
      <c r="C12" s="212"/>
      <c r="D12" s="212"/>
      <c r="E12" s="212"/>
      <c r="F12" s="212"/>
      <c r="G12" s="212"/>
      <c r="H12" s="211">
        <v>1047259406</v>
      </c>
      <c r="I12" s="211">
        <v>-41060237.770000003</v>
      </c>
      <c r="J12" s="211">
        <v>1006199168.23</v>
      </c>
      <c r="K12" s="211">
        <v>998944141.30999994</v>
      </c>
      <c r="L12" s="211">
        <v>998944141.30999994</v>
      </c>
      <c r="M12" s="210">
        <v>7255026.9199999999</v>
      </c>
    </row>
    <row r="13" spans="2:13" s="204" customFormat="1" ht="25.15" customHeight="1" x14ac:dyDescent="0.2">
      <c r="B13" s="213" t="s">
        <v>303</v>
      </c>
      <c r="C13" s="212"/>
      <c r="D13" s="212"/>
      <c r="E13" s="212"/>
      <c r="F13" s="212"/>
      <c r="G13" s="212"/>
      <c r="H13" s="211">
        <v>63345765</v>
      </c>
      <c r="I13" s="211">
        <v>3455071.68</v>
      </c>
      <c r="J13" s="211">
        <v>66800836.68</v>
      </c>
      <c r="K13" s="211">
        <v>53814054.490000002</v>
      </c>
      <c r="L13" s="211">
        <v>53814054.490000002</v>
      </c>
      <c r="M13" s="210">
        <v>12986782.189999999</v>
      </c>
    </row>
    <row r="14" spans="2:13" s="204" customFormat="1" ht="19.899999999999999" customHeight="1" x14ac:dyDescent="0.2">
      <c r="B14" s="213" t="s">
        <v>302</v>
      </c>
      <c r="C14" s="212"/>
      <c r="D14" s="212"/>
      <c r="E14" s="212"/>
      <c r="F14" s="212"/>
      <c r="G14" s="212"/>
      <c r="H14" s="211">
        <v>478082546</v>
      </c>
      <c r="I14" s="211">
        <v>-24900637.780000001</v>
      </c>
      <c r="J14" s="211">
        <v>453181908.22000003</v>
      </c>
      <c r="K14" s="211">
        <v>421221492.63999999</v>
      </c>
      <c r="L14" s="211">
        <v>421221492.63999999</v>
      </c>
      <c r="M14" s="210">
        <v>31960415.579999998</v>
      </c>
    </row>
    <row r="15" spans="2:13" s="204" customFormat="1" ht="19.899999999999999" customHeight="1" x14ac:dyDescent="0.2">
      <c r="B15" s="213" t="s">
        <v>301</v>
      </c>
      <c r="C15" s="212"/>
      <c r="D15" s="212"/>
      <c r="E15" s="212"/>
      <c r="F15" s="212"/>
      <c r="G15" s="212"/>
      <c r="H15" s="211">
        <v>438853046</v>
      </c>
      <c r="I15" s="211">
        <v>14018973.57</v>
      </c>
      <c r="J15" s="211">
        <v>452872019.56999999</v>
      </c>
      <c r="K15" s="211">
        <v>424195780.19</v>
      </c>
      <c r="L15" s="211">
        <v>424195780.19</v>
      </c>
      <c r="M15" s="210">
        <v>28676239.379999999</v>
      </c>
    </row>
    <row r="16" spans="2:13" s="204" customFormat="1" ht="19.899999999999999" customHeight="1" x14ac:dyDescent="0.2">
      <c r="B16" s="213" t="s">
        <v>300</v>
      </c>
      <c r="C16" s="212"/>
      <c r="D16" s="212"/>
      <c r="E16" s="212"/>
      <c r="F16" s="212"/>
      <c r="G16" s="212"/>
      <c r="H16" s="211">
        <v>0</v>
      </c>
      <c r="I16" s="211">
        <v>1699087.98</v>
      </c>
      <c r="J16" s="211">
        <v>1699087.98</v>
      </c>
      <c r="K16" s="211">
        <v>1598189.12</v>
      </c>
      <c r="L16" s="211">
        <v>1598189.12</v>
      </c>
      <c r="M16" s="210">
        <v>100898.86</v>
      </c>
    </row>
    <row r="17" spans="2:13" s="204" customFormat="1" ht="19.899999999999999" customHeight="1" x14ac:dyDescent="0.2">
      <c r="B17" s="213" t="s">
        <v>308</v>
      </c>
      <c r="C17" s="212"/>
      <c r="D17" s="212"/>
      <c r="E17" s="212"/>
      <c r="F17" s="212"/>
      <c r="G17" s="212"/>
      <c r="H17" s="211">
        <v>16160404</v>
      </c>
      <c r="I17" s="211">
        <v>-14470400</v>
      </c>
      <c r="J17" s="211">
        <v>1690004</v>
      </c>
      <c r="K17" s="211">
        <v>0</v>
      </c>
      <c r="L17" s="211">
        <v>0</v>
      </c>
      <c r="M17" s="210">
        <v>1690004</v>
      </c>
    </row>
    <row r="18" spans="2:13" s="204" customFormat="1" ht="25.15" customHeight="1" x14ac:dyDescent="0.2">
      <c r="B18" s="217" t="s">
        <v>298</v>
      </c>
      <c r="C18" s="216"/>
      <c r="D18" s="216"/>
      <c r="E18" s="216"/>
      <c r="F18" s="216"/>
      <c r="G18" s="216"/>
      <c r="H18" s="215">
        <v>392532314</v>
      </c>
      <c r="I18" s="215">
        <v>176630816.80000001</v>
      </c>
      <c r="J18" s="215">
        <v>569163130.79999995</v>
      </c>
      <c r="K18" s="215">
        <v>547365630.46000004</v>
      </c>
      <c r="L18" s="215">
        <v>476210208.05000001</v>
      </c>
      <c r="M18" s="214">
        <v>21797500.34</v>
      </c>
    </row>
    <row r="19" spans="2:13" s="204" customFormat="1" ht="25.15" customHeight="1" x14ac:dyDescent="0.2">
      <c r="B19" s="213" t="s">
        <v>297</v>
      </c>
      <c r="C19" s="212"/>
      <c r="D19" s="212"/>
      <c r="E19" s="212"/>
      <c r="F19" s="212"/>
      <c r="G19" s="212"/>
      <c r="H19" s="211">
        <v>104422903</v>
      </c>
      <c r="I19" s="211">
        <v>101621258.19</v>
      </c>
      <c r="J19" s="211">
        <v>206044161.19</v>
      </c>
      <c r="K19" s="211">
        <v>196425755.00999999</v>
      </c>
      <c r="L19" s="211">
        <v>151603765.09999999</v>
      </c>
      <c r="M19" s="210">
        <v>9618406.1799999997</v>
      </c>
    </row>
    <row r="20" spans="2:13" s="204" customFormat="1" ht="19.899999999999999" customHeight="1" x14ac:dyDescent="0.2">
      <c r="B20" s="213" t="s">
        <v>296</v>
      </c>
      <c r="C20" s="212"/>
      <c r="D20" s="212"/>
      <c r="E20" s="212"/>
      <c r="F20" s="212"/>
      <c r="G20" s="212"/>
      <c r="H20" s="211">
        <v>75993247</v>
      </c>
      <c r="I20" s="211">
        <v>-8524252.4100000001</v>
      </c>
      <c r="J20" s="211">
        <v>67468994.590000004</v>
      </c>
      <c r="K20" s="211">
        <v>65850144.25</v>
      </c>
      <c r="L20" s="211">
        <v>59783574.579999998</v>
      </c>
      <c r="M20" s="210">
        <v>1618850.34</v>
      </c>
    </row>
    <row r="21" spans="2:13" s="204" customFormat="1" ht="25.15" customHeight="1" x14ac:dyDescent="0.2">
      <c r="B21" s="213" t="s">
        <v>295</v>
      </c>
      <c r="C21" s="212"/>
      <c r="D21" s="212"/>
      <c r="E21" s="212"/>
      <c r="F21" s="212"/>
      <c r="G21" s="212"/>
      <c r="H21" s="211">
        <v>228140</v>
      </c>
      <c r="I21" s="211">
        <v>320024.13</v>
      </c>
      <c r="J21" s="211">
        <v>548164.13</v>
      </c>
      <c r="K21" s="211">
        <v>538446.42000000004</v>
      </c>
      <c r="L21" s="211">
        <v>134183.94</v>
      </c>
      <c r="M21" s="210">
        <v>9717.7099999999991</v>
      </c>
    </row>
    <row r="22" spans="2:13" s="204" customFormat="1" ht="25.15" customHeight="1" x14ac:dyDescent="0.2">
      <c r="B22" s="213" t="s">
        <v>294</v>
      </c>
      <c r="C22" s="212"/>
      <c r="D22" s="212"/>
      <c r="E22" s="212"/>
      <c r="F22" s="212"/>
      <c r="G22" s="212"/>
      <c r="H22" s="211">
        <v>4119152</v>
      </c>
      <c r="I22" s="211">
        <v>25063271.829999998</v>
      </c>
      <c r="J22" s="211">
        <v>29182423.829999998</v>
      </c>
      <c r="K22" s="211">
        <v>28693553.120000001</v>
      </c>
      <c r="L22" s="211">
        <v>20844106.07</v>
      </c>
      <c r="M22" s="210">
        <v>488870.71</v>
      </c>
    </row>
    <row r="23" spans="2:13" s="204" customFormat="1" ht="19.899999999999999" customHeight="1" x14ac:dyDescent="0.2">
      <c r="B23" s="213" t="s">
        <v>293</v>
      </c>
      <c r="C23" s="212"/>
      <c r="D23" s="212"/>
      <c r="E23" s="212"/>
      <c r="F23" s="212"/>
      <c r="G23" s="212"/>
      <c r="H23" s="211">
        <v>43246337</v>
      </c>
      <c r="I23" s="211">
        <v>21247701.289999999</v>
      </c>
      <c r="J23" s="211">
        <v>64494038.289999999</v>
      </c>
      <c r="K23" s="211">
        <v>62587589.009999998</v>
      </c>
      <c r="L23" s="211">
        <v>62250933.82</v>
      </c>
      <c r="M23" s="210">
        <v>1906449.28</v>
      </c>
    </row>
    <row r="24" spans="2:13" s="204" customFormat="1" ht="19.899999999999999" customHeight="1" x14ac:dyDescent="0.2">
      <c r="B24" s="213" t="s">
        <v>292</v>
      </c>
      <c r="C24" s="212"/>
      <c r="D24" s="212"/>
      <c r="E24" s="212"/>
      <c r="F24" s="212"/>
      <c r="G24" s="212"/>
      <c r="H24" s="211">
        <v>141364158</v>
      </c>
      <c r="I24" s="211">
        <v>-2775887.42</v>
      </c>
      <c r="J24" s="211">
        <v>138588270.58000001</v>
      </c>
      <c r="K24" s="211">
        <v>135140098.69</v>
      </c>
      <c r="L24" s="211">
        <v>132595650</v>
      </c>
      <c r="M24" s="210">
        <v>3448171.89</v>
      </c>
    </row>
    <row r="25" spans="2:13" s="204" customFormat="1" ht="25.15" customHeight="1" x14ac:dyDescent="0.2">
      <c r="B25" s="213" t="s">
        <v>291</v>
      </c>
      <c r="C25" s="212"/>
      <c r="D25" s="212"/>
      <c r="E25" s="212"/>
      <c r="F25" s="212"/>
      <c r="G25" s="212"/>
      <c r="H25" s="211">
        <v>4960010</v>
      </c>
      <c r="I25" s="211">
        <v>29140844.870000001</v>
      </c>
      <c r="J25" s="211">
        <v>34100854.869999997</v>
      </c>
      <c r="K25" s="211">
        <v>33749152.890000001</v>
      </c>
      <c r="L25" s="211">
        <v>28610398.25</v>
      </c>
      <c r="M25" s="210">
        <v>351701.98</v>
      </c>
    </row>
    <row r="26" spans="2:13" s="204" customFormat="1" ht="19.899999999999999" customHeight="1" x14ac:dyDescent="0.2">
      <c r="B26" s="213" t="s">
        <v>290</v>
      </c>
      <c r="C26" s="212"/>
      <c r="D26" s="212"/>
      <c r="E26" s="212"/>
      <c r="F26" s="212"/>
      <c r="G26" s="212"/>
      <c r="H26" s="211">
        <v>500000</v>
      </c>
      <c r="I26" s="211">
        <v>1520921.14</v>
      </c>
      <c r="J26" s="211">
        <v>2020921.14</v>
      </c>
      <c r="K26" s="211">
        <v>1780053.64</v>
      </c>
      <c r="L26" s="211">
        <v>803848.7</v>
      </c>
      <c r="M26" s="210">
        <v>240867.5</v>
      </c>
    </row>
    <row r="27" spans="2:13" s="204" customFormat="1" ht="19.899999999999999" customHeight="1" x14ac:dyDescent="0.2">
      <c r="B27" s="213" t="s">
        <v>289</v>
      </c>
      <c r="C27" s="212"/>
      <c r="D27" s="212"/>
      <c r="E27" s="212"/>
      <c r="F27" s="212"/>
      <c r="G27" s="212"/>
      <c r="H27" s="211">
        <v>17698367</v>
      </c>
      <c r="I27" s="211">
        <v>9016935.1799999997</v>
      </c>
      <c r="J27" s="211">
        <v>26715302.18</v>
      </c>
      <c r="K27" s="211">
        <v>22600837.43</v>
      </c>
      <c r="L27" s="211">
        <v>19583747.59</v>
      </c>
      <c r="M27" s="210">
        <v>4114464.75</v>
      </c>
    </row>
    <row r="28" spans="2:13" s="204" customFormat="1" ht="25.15" customHeight="1" x14ac:dyDescent="0.2">
      <c r="B28" s="217" t="s">
        <v>288</v>
      </c>
      <c r="C28" s="216"/>
      <c r="D28" s="216"/>
      <c r="E28" s="216"/>
      <c r="F28" s="216"/>
      <c r="G28" s="216"/>
      <c r="H28" s="215">
        <v>981249329</v>
      </c>
      <c r="I28" s="215">
        <v>738999953.09000003</v>
      </c>
      <c r="J28" s="215">
        <v>1720249282.0899999</v>
      </c>
      <c r="K28" s="215">
        <v>1640486442.95</v>
      </c>
      <c r="L28" s="215">
        <v>1537622359.49</v>
      </c>
      <c r="M28" s="214">
        <v>79762839.140000001</v>
      </c>
    </row>
    <row r="29" spans="2:13" s="204" customFormat="1" ht="19.899999999999999" customHeight="1" x14ac:dyDescent="0.2">
      <c r="B29" s="213" t="s">
        <v>287</v>
      </c>
      <c r="C29" s="212"/>
      <c r="D29" s="212"/>
      <c r="E29" s="212"/>
      <c r="F29" s="212"/>
      <c r="G29" s="212"/>
      <c r="H29" s="211">
        <v>57957594</v>
      </c>
      <c r="I29" s="211">
        <v>1364813.22</v>
      </c>
      <c r="J29" s="211">
        <v>59322407.219999999</v>
      </c>
      <c r="K29" s="211">
        <v>54990123.829999998</v>
      </c>
      <c r="L29" s="211">
        <v>54461396.140000001</v>
      </c>
      <c r="M29" s="210">
        <v>4332283.3899999997</v>
      </c>
    </row>
    <row r="30" spans="2:13" s="204" customFormat="1" ht="19.899999999999999" customHeight="1" x14ac:dyDescent="0.2">
      <c r="B30" s="213" t="s">
        <v>286</v>
      </c>
      <c r="C30" s="212"/>
      <c r="D30" s="212"/>
      <c r="E30" s="212"/>
      <c r="F30" s="212"/>
      <c r="G30" s="212"/>
      <c r="H30" s="211">
        <v>89639531</v>
      </c>
      <c r="I30" s="211">
        <v>134041109.87</v>
      </c>
      <c r="J30" s="211">
        <v>223680640.87</v>
      </c>
      <c r="K30" s="211">
        <v>213057861.91</v>
      </c>
      <c r="L30" s="211">
        <v>190224291.81999999</v>
      </c>
      <c r="M30" s="210">
        <v>10622778.960000001</v>
      </c>
    </row>
    <row r="31" spans="2:13" s="204" customFormat="1" ht="25.15" customHeight="1" x14ac:dyDescent="0.2">
      <c r="B31" s="213" t="s">
        <v>285</v>
      </c>
      <c r="C31" s="212"/>
      <c r="D31" s="212"/>
      <c r="E31" s="212"/>
      <c r="F31" s="212"/>
      <c r="G31" s="212"/>
      <c r="H31" s="211">
        <v>134564918</v>
      </c>
      <c r="I31" s="211">
        <v>176172612.43000001</v>
      </c>
      <c r="J31" s="211">
        <v>310737530.43000001</v>
      </c>
      <c r="K31" s="211">
        <v>288297856.68000001</v>
      </c>
      <c r="L31" s="211">
        <v>282112003.35000002</v>
      </c>
      <c r="M31" s="210">
        <v>22439673.75</v>
      </c>
    </row>
    <row r="32" spans="2:13" s="204" customFormat="1" ht="19.899999999999999" customHeight="1" x14ac:dyDescent="0.2">
      <c r="B32" s="213" t="s">
        <v>284</v>
      </c>
      <c r="C32" s="212"/>
      <c r="D32" s="212"/>
      <c r="E32" s="212"/>
      <c r="F32" s="212"/>
      <c r="G32" s="212"/>
      <c r="H32" s="211">
        <v>71606993</v>
      </c>
      <c r="I32" s="211">
        <v>-43540873.969999999</v>
      </c>
      <c r="J32" s="211">
        <v>28066119.030000001</v>
      </c>
      <c r="K32" s="211">
        <v>19354134.859999999</v>
      </c>
      <c r="L32" s="211">
        <v>18041395.25</v>
      </c>
      <c r="M32" s="210">
        <v>8711984.1699999999</v>
      </c>
    </row>
    <row r="33" spans="2:13" s="204" customFormat="1" ht="25.15" customHeight="1" x14ac:dyDescent="0.2">
      <c r="B33" s="213" t="s">
        <v>283</v>
      </c>
      <c r="C33" s="212"/>
      <c r="D33" s="212"/>
      <c r="E33" s="212"/>
      <c r="F33" s="212"/>
      <c r="G33" s="212"/>
      <c r="H33" s="211">
        <v>181036909</v>
      </c>
      <c r="I33" s="211">
        <v>-670348.94999999995</v>
      </c>
      <c r="J33" s="211">
        <v>180366560.05000001</v>
      </c>
      <c r="K33" s="211">
        <v>168536249.47999999</v>
      </c>
      <c r="L33" s="211">
        <v>157284091.40000001</v>
      </c>
      <c r="M33" s="210">
        <v>11830310.57</v>
      </c>
    </row>
    <row r="34" spans="2:13" s="204" customFormat="1" ht="19.899999999999999" customHeight="1" x14ac:dyDescent="0.2">
      <c r="B34" s="213" t="s">
        <v>282</v>
      </c>
      <c r="C34" s="212"/>
      <c r="D34" s="212"/>
      <c r="E34" s="212"/>
      <c r="F34" s="212"/>
      <c r="G34" s="212"/>
      <c r="H34" s="211">
        <v>155023780</v>
      </c>
      <c r="I34" s="211">
        <v>341331155.45999998</v>
      </c>
      <c r="J34" s="211">
        <v>496354935.45999998</v>
      </c>
      <c r="K34" s="211">
        <v>495719933.64999998</v>
      </c>
      <c r="L34" s="211">
        <v>472288753.30000001</v>
      </c>
      <c r="M34" s="210">
        <v>635001.81000000006</v>
      </c>
    </row>
    <row r="35" spans="2:13" s="204" customFormat="1" ht="19.899999999999999" customHeight="1" x14ac:dyDescent="0.2">
      <c r="B35" s="213" t="s">
        <v>281</v>
      </c>
      <c r="C35" s="212"/>
      <c r="D35" s="212"/>
      <c r="E35" s="212"/>
      <c r="F35" s="212"/>
      <c r="G35" s="212"/>
      <c r="H35" s="211">
        <v>44013744</v>
      </c>
      <c r="I35" s="211">
        <v>35386537.560000002</v>
      </c>
      <c r="J35" s="211">
        <v>79400281.560000002</v>
      </c>
      <c r="K35" s="211">
        <v>76779488.310000002</v>
      </c>
      <c r="L35" s="211">
        <v>75295316.310000002</v>
      </c>
      <c r="M35" s="210">
        <v>2620793.25</v>
      </c>
    </row>
    <row r="36" spans="2:13" s="204" customFormat="1" ht="19.899999999999999" customHeight="1" x14ac:dyDescent="0.2">
      <c r="B36" s="213" t="s">
        <v>280</v>
      </c>
      <c r="C36" s="212"/>
      <c r="D36" s="212"/>
      <c r="E36" s="212"/>
      <c r="F36" s="212"/>
      <c r="G36" s="212"/>
      <c r="H36" s="211">
        <v>121073808</v>
      </c>
      <c r="I36" s="211">
        <v>30551634.93</v>
      </c>
      <c r="J36" s="211">
        <v>151625442.93000001</v>
      </c>
      <c r="K36" s="211">
        <v>144863912.72999999</v>
      </c>
      <c r="L36" s="211">
        <v>136112518.88999999</v>
      </c>
      <c r="M36" s="210">
        <v>6761530.2000000002</v>
      </c>
    </row>
    <row r="37" spans="2:13" s="204" customFormat="1" ht="19.899999999999999" customHeight="1" x14ac:dyDescent="0.2">
      <c r="B37" s="213" t="s">
        <v>279</v>
      </c>
      <c r="C37" s="212"/>
      <c r="D37" s="212"/>
      <c r="E37" s="212"/>
      <c r="F37" s="212"/>
      <c r="G37" s="212"/>
      <c r="H37" s="211">
        <v>126332052</v>
      </c>
      <c r="I37" s="211">
        <v>64363312.539999999</v>
      </c>
      <c r="J37" s="211">
        <v>190695364.53999999</v>
      </c>
      <c r="K37" s="211">
        <v>178886881.5</v>
      </c>
      <c r="L37" s="211">
        <v>151802593.03</v>
      </c>
      <c r="M37" s="210">
        <v>11808483.039999999</v>
      </c>
    </row>
    <row r="38" spans="2:13" s="204" customFormat="1" ht="25.15" customHeight="1" x14ac:dyDescent="0.2">
      <c r="B38" s="217" t="s">
        <v>278</v>
      </c>
      <c r="C38" s="216"/>
      <c r="D38" s="216"/>
      <c r="E38" s="216"/>
      <c r="F38" s="216"/>
      <c r="G38" s="216"/>
      <c r="H38" s="215">
        <v>3281035830</v>
      </c>
      <c r="I38" s="215">
        <v>430781548.62</v>
      </c>
      <c r="J38" s="215">
        <v>3711817378.6199999</v>
      </c>
      <c r="K38" s="215">
        <v>3564879144.48</v>
      </c>
      <c r="L38" s="215">
        <v>3515461202.8400002</v>
      </c>
      <c r="M38" s="214">
        <v>146938234.13999999</v>
      </c>
    </row>
    <row r="39" spans="2:13" s="204" customFormat="1" ht="25.15" customHeight="1" x14ac:dyDescent="0.2">
      <c r="B39" s="213" t="s">
        <v>277</v>
      </c>
      <c r="C39" s="212"/>
      <c r="D39" s="212"/>
      <c r="E39" s="212"/>
      <c r="F39" s="212"/>
      <c r="G39" s="212"/>
      <c r="H39" s="211">
        <v>700106383</v>
      </c>
      <c r="I39" s="211">
        <v>18304830.43</v>
      </c>
      <c r="J39" s="211">
        <v>718411213.42999995</v>
      </c>
      <c r="K39" s="211">
        <v>707423542.55999994</v>
      </c>
      <c r="L39" s="211">
        <v>705777074.83000004</v>
      </c>
      <c r="M39" s="210">
        <v>10987670.869999999</v>
      </c>
    </row>
    <row r="40" spans="2:13" s="204" customFormat="1" ht="19.899999999999999" customHeight="1" x14ac:dyDescent="0.2">
      <c r="B40" s="213" t="s">
        <v>276</v>
      </c>
      <c r="C40" s="212"/>
      <c r="D40" s="212"/>
      <c r="E40" s="212"/>
      <c r="F40" s="212"/>
      <c r="G40" s="212"/>
      <c r="H40" s="211">
        <v>2063784391</v>
      </c>
      <c r="I40" s="211">
        <v>452804995.05000001</v>
      </c>
      <c r="J40" s="211">
        <v>2516589386.0500002</v>
      </c>
      <c r="K40" s="211">
        <v>2417155866.0999999</v>
      </c>
      <c r="L40" s="211">
        <v>2382247471.25</v>
      </c>
      <c r="M40" s="210">
        <v>99433519.950000003</v>
      </c>
    </row>
    <row r="41" spans="2:13" s="204" customFormat="1" ht="19.899999999999999" customHeight="1" x14ac:dyDescent="0.2">
      <c r="B41" s="213" t="s">
        <v>275</v>
      </c>
      <c r="C41" s="212"/>
      <c r="D41" s="212"/>
      <c r="E41" s="212"/>
      <c r="F41" s="212"/>
      <c r="G41" s="212"/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30">
        <v>0</v>
      </c>
    </row>
    <row r="42" spans="2:13" s="204" customFormat="1" ht="19.899999999999999" customHeight="1" x14ac:dyDescent="0.2">
      <c r="B42" s="213" t="s">
        <v>274</v>
      </c>
      <c r="C42" s="212"/>
      <c r="D42" s="212"/>
      <c r="E42" s="212"/>
      <c r="F42" s="212"/>
      <c r="G42" s="212"/>
      <c r="H42" s="211">
        <v>374205056</v>
      </c>
      <c r="I42" s="211">
        <v>-50690403.200000003</v>
      </c>
      <c r="J42" s="211">
        <v>323514652.80000001</v>
      </c>
      <c r="K42" s="211">
        <v>291260262.01999998</v>
      </c>
      <c r="L42" s="211">
        <v>278397182.95999998</v>
      </c>
      <c r="M42" s="210">
        <v>32254390.780000001</v>
      </c>
    </row>
    <row r="43" spans="2:13" s="204" customFormat="1" ht="19.899999999999999" customHeight="1" x14ac:dyDescent="0.2">
      <c r="B43" s="213" t="s">
        <v>273</v>
      </c>
      <c r="C43" s="212"/>
      <c r="D43" s="212"/>
      <c r="E43" s="212"/>
      <c r="F43" s="212"/>
      <c r="G43" s="212"/>
      <c r="H43" s="211">
        <v>1500000</v>
      </c>
      <c r="I43" s="211">
        <v>0</v>
      </c>
      <c r="J43" s="211">
        <v>1500000</v>
      </c>
      <c r="K43" s="211">
        <v>0</v>
      </c>
      <c r="L43" s="211">
        <v>0</v>
      </c>
      <c r="M43" s="210">
        <v>1500000</v>
      </c>
    </row>
    <row r="44" spans="2:13" s="204" customFormat="1" ht="25.15" customHeight="1" x14ac:dyDescent="0.2">
      <c r="B44" s="213" t="s">
        <v>272</v>
      </c>
      <c r="C44" s="212"/>
      <c r="D44" s="212"/>
      <c r="E44" s="212"/>
      <c r="F44" s="212"/>
      <c r="G44" s="212"/>
      <c r="H44" s="211">
        <v>135200000</v>
      </c>
      <c r="I44" s="211">
        <v>5461931.54</v>
      </c>
      <c r="J44" s="211">
        <v>140661931.53999999</v>
      </c>
      <c r="K44" s="211">
        <v>139399279</v>
      </c>
      <c r="L44" s="211">
        <v>139399279</v>
      </c>
      <c r="M44" s="210">
        <v>1262652.54</v>
      </c>
    </row>
    <row r="45" spans="2:13" s="204" customFormat="1" ht="19.899999999999999" customHeight="1" x14ac:dyDescent="0.2">
      <c r="B45" s="213" t="s">
        <v>271</v>
      </c>
      <c r="C45" s="212"/>
      <c r="D45" s="212"/>
      <c r="E45" s="212"/>
      <c r="F45" s="212"/>
      <c r="G45" s="212"/>
      <c r="H45" s="211">
        <v>6240000</v>
      </c>
      <c r="I45" s="211">
        <v>4900194.8</v>
      </c>
      <c r="J45" s="211">
        <v>11140194.800000001</v>
      </c>
      <c r="K45" s="211">
        <v>9640194.8000000007</v>
      </c>
      <c r="L45" s="211">
        <v>9640194.8000000007</v>
      </c>
      <c r="M45" s="210">
        <v>1500000</v>
      </c>
    </row>
    <row r="46" spans="2:13" s="204" customFormat="1" ht="19.899999999999999" customHeight="1" x14ac:dyDescent="0.2">
      <c r="B46" s="213" t="s">
        <v>270</v>
      </c>
      <c r="C46" s="212"/>
      <c r="D46" s="212"/>
      <c r="E46" s="212"/>
      <c r="F46" s="212"/>
      <c r="G46" s="212"/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30">
        <v>0</v>
      </c>
    </row>
    <row r="47" spans="2:13" s="204" customFormat="1" ht="19.899999999999999" customHeight="1" x14ac:dyDescent="0.2">
      <c r="B47" s="213" t="s">
        <v>269</v>
      </c>
      <c r="C47" s="212"/>
      <c r="D47" s="212"/>
      <c r="E47" s="212"/>
      <c r="F47" s="212"/>
      <c r="G47" s="212"/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30">
        <v>0</v>
      </c>
    </row>
    <row r="48" spans="2:13" s="204" customFormat="1" ht="25.15" customHeight="1" x14ac:dyDescent="0.2">
      <c r="B48" s="217" t="s">
        <v>268</v>
      </c>
      <c r="C48" s="216"/>
      <c r="D48" s="216"/>
      <c r="E48" s="216"/>
      <c r="F48" s="216"/>
      <c r="G48" s="216"/>
      <c r="H48" s="215">
        <v>10357767</v>
      </c>
      <c r="I48" s="215">
        <v>26878902.309999999</v>
      </c>
      <c r="J48" s="215">
        <v>37236669.310000002</v>
      </c>
      <c r="K48" s="215">
        <v>24069510.219999999</v>
      </c>
      <c r="L48" s="215">
        <v>14673831.5</v>
      </c>
      <c r="M48" s="214">
        <v>13167159.09</v>
      </c>
    </row>
    <row r="49" spans="2:13" s="204" customFormat="1" ht="19.899999999999999" customHeight="1" x14ac:dyDescent="0.2">
      <c r="B49" s="213" t="s">
        <v>267</v>
      </c>
      <c r="C49" s="212"/>
      <c r="D49" s="212"/>
      <c r="E49" s="212"/>
      <c r="F49" s="212"/>
      <c r="G49" s="212"/>
      <c r="H49" s="211">
        <v>7225230</v>
      </c>
      <c r="I49" s="211">
        <v>10883104.859999999</v>
      </c>
      <c r="J49" s="211">
        <v>18108334.859999999</v>
      </c>
      <c r="K49" s="211">
        <v>14136969.65</v>
      </c>
      <c r="L49" s="211">
        <v>9230424.4900000002</v>
      </c>
      <c r="M49" s="210">
        <v>3971365.21</v>
      </c>
    </row>
    <row r="50" spans="2:13" s="204" customFormat="1" ht="19.899999999999999" customHeight="1" x14ac:dyDescent="0.2">
      <c r="B50" s="213" t="s">
        <v>266</v>
      </c>
      <c r="C50" s="212"/>
      <c r="D50" s="212"/>
      <c r="E50" s="212"/>
      <c r="F50" s="212"/>
      <c r="G50" s="212"/>
      <c r="H50" s="211">
        <v>250000</v>
      </c>
      <c r="I50" s="211">
        <v>1177485.02</v>
      </c>
      <c r="J50" s="211">
        <v>1427485.02</v>
      </c>
      <c r="K50" s="211">
        <v>1157126.17</v>
      </c>
      <c r="L50" s="211">
        <v>691987</v>
      </c>
      <c r="M50" s="210">
        <v>270358.84999999998</v>
      </c>
    </row>
    <row r="51" spans="2:13" s="204" customFormat="1" ht="19.899999999999999" customHeight="1" x14ac:dyDescent="0.2">
      <c r="B51" s="213" t="s">
        <v>265</v>
      </c>
      <c r="C51" s="212"/>
      <c r="D51" s="212"/>
      <c r="E51" s="212"/>
      <c r="F51" s="212"/>
      <c r="G51" s="212"/>
      <c r="H51" s="211">
        <v>0</v>
      </c>
      <c r="I51" s="211">
        <v>106178.25</v>
      </c>
      <c r="J51" s="211">
        <v>106178.25</v>
      </c>
      <c r="K51" s="211">
        <v>104372.87</v>
      </c>
      <c r="L51" s="211">
        <v>104372.87</v>
      </c>
      <c r="M51" s="210">
        <v>1805.38</v>
      </c>
    </row>
    <row r="52" spans="2:13" s="204" customFormat="1" ht="19.899999999999999" customHeight="1" x14ac:dyDescent="0.2">
      <c r="B52" s="213" t="s">
        <v>264</v>
      </c>
      <c r="C52" s="212"/>
      <c r="D52" s="212"/>
      <c r="E52" s="212"/>
      <c r="F52" s="212"/>
      <c r="G52" s="212"/>
      <c r="H52" s="211">
        <v>861849</v>
      </c>
      <c r="I52" s="211">
        <v>13338503.73</v>
      </c>
      <c r="J52" s="211">
        <v>14200352.73</v>
      </c>
      <c r="K52" s="211">
        <v>7291517.6100000003</v>
      </c>
      <c r="L52" s="211">
        <v>3962101.61</v>
      </c>
      <c r="M52" s="210">
        <v>6908835.1200000001</v>
      </c>
    </row>
    <row r="53" spans="2:13" s="204" customFormat="1" ht="19.899999999999999" customHeight="1" x14ac:dyDescent="0.2">
      <c r="B53" s="213" t="s">
        <v>263</v>
      </c>
      <c r="C53" s="212"/>
      <c r="D53" s="212"/>
      <c r="E53" s="212"/>
      <c r="F53" s="212"/>
      <c r="G53" s="212"/>
      <c r="H53" s="211">
        <v>0</v>
      </c>
      <c r="I53" s="211">
        <v>340000</v>
      </c>
      <c r="J53" s="211">
        <v>340000</v>
      </c>
      <c r="K53" s="211">
        <v>137499.56</v>
      </c>
      <c r="L53" s="211">
        <v>0</v>
      </c>
      <c r="M53" s="210">
        <v>202500.44</v>
      </c>
    </row>
    <row r="54" spans="2:13" s="204" customFormat="1" ht="19.899999999999999" customHeight="1" x14ac:dyDescent="0.2">
      <c r="B54" s="213" t="s">
        <v>262</v>
      </c>
      <c r="C54" s="212"/>
      <c r="D54" s="212"/>
      <c r="E54" s="212"/>
      <c r="F54" s="212"/>
      <c r="G54" s="212"/>
      <c r="H54" s="211">
        <v>350000</v>
      </c>
      <c r="I54" s="211">
        <v>2034817.99</v>
      </c>
      <c r="J54" s="211">
        <v>2384817.9900000002</v>
      </c>
      <c r="K54" s="211">
        <v>588801.03</v>
      </c>
      <c r="L54" s="211">
        <v>159963.29</v>
      </c>
      <c r="M54" s="210">
        <v>1796016.96</v>
      </c>
    </row>
    <row r="55" spans="2:13" s="204" customFormat="1" ht="19.899999999999999" customHeight="1" x14ac:dyDescent="0.2">
      <c r="B55" s="213" t="s">
        <v>259</v>
      </c>
      <c r="C55" s="212"/>
      <c r="D55" s="212"/>
      <c r="E55" s="212"/>
      <c r="F55" s="212"/>
      <c r="G55" s="212"/>
      <c r="H55" s="211">
        <v>1670688</v>
      </c>
      <c r="I55" s="211">
        <v>-1001187.54</v>
      </c>
      <c r="J55" s="211">
        <v>669500.46</v>
      </c>
      <c r="K55" s="211">
        <v>653223.32999999996</v>
      </c>
      <c r="L55" s="211">
        <v>524982.24</v>
      </c>
      <c r="M55" s="210">
        <v>16277.13</v>
      </c>
    </row>
    <row r="56" spans="2:13" s="204" customFormat="1" ht="19.899999999999999" customHeight="1" x14ac:dyDescent="0.2">
      <c r="B56" s="217" t="s">
        <v>258</v>
      </c>
      <c r="C56" s="216"/>
      <c r="D56" s="216"/>
      <c r="E56" s="216"/>
      <c r="F56" s="216"/>
      <c r="G56" s="216"/>
      <c r="H56" s="215">
        <v>71868164</v>
      </c>
      <c r="I56" s="215">
        <v>101401663.13</v>
      </c>
      <c r="J56" s="215">
        <v>173269827.13</v>
      </c>
      <c r="K56" s="215">
        <v>127467701.13</v>
      </c>
      <c r="L56" s="215">
        <v>109284894.93000001</v>
      </c>
      <c r="M56" s="214">
        <v>45802126</v>
      </c>
    </row>
    <row r="57" spans="2:13" s="204" customFormat="1" ht="19.899999999999999" customHeight="1" x14ac:dyDescent="0.2">
      <c r="B57" s="213" t="s">
        <v>257</v>
      </c>
      <c r="C57" s="212"/>
      <c r="D57" s="212"/>
      <c r="E57" s="212"/>
      <c r="F57" s="212"/>
      <c r="G57" s="212"/>
      <c r="H57" s="211">
        <v>71868164</v>
      </c>
      <c r="I57" s="211">
        <v>95050059.469999999</v>
      </c>
      <c r="J57" s="211">
        <v>166918223.47</v>
      </c>
      <c r="K57" s="211">
        <v>121203851.66</v>
      </c>
      <c r="L57" s="211">
        <v>103021045.45999999</v>
      </c>
      <c r="M57" s="210">
        <v>45714371.810000002</v>
      </c>
    </row>
    <row r="58" spans="2:13" s="204" customFormat="1" ht="19.899999999999999" customHeight="1" x14ac:dyDescent="0.2">
      <c r="B58" s="213" t="s">
        <v>256</v>
      </c>
      <c r="C58" s="212"/>
      <c r="D58" s="212"/>
      <c r="E58" s="212"/>
      <c r="F58" s="212"/>
      <c r="G58" s="212"/>
      <c r="H58" s="211">
        <v>0</v>
      </c>
      <c r="I58" s="211">
        <v>6351603.6600000001</v>
      </c>
      <c r="J58" s="211">
        <v>6351603.6600000001</v>
      </c>
      <c r="K58" s="211">
        <v>6263849.4699999997</v>
      </c>
      <c r="L58" s="211">
        <v>6263849.4699999997</v>
      </c>
      <c r="M58" s="210">
        <v>87754.19</v>
      </c>
    </row>
    <row r="59" spans="2:13" s="204" customFormat="1" ht="19.899999999999999" customHeight="1" x14ac:dyDescent="0.2">
      <c r="B59" s="213" t="s">
        <v>255</v>
      </c>
      <c r="C59" s="212"/>
      <c r="D59" s="212"/>
      <c r="E59" s="212"/>
      <c r="F59" s="212"/>
      <c r="G59" s="212"/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0">
        <v>0</v>
      </c>
    </row>
    <row r="60" spans="2:13" s="204" customFormat="1" ht="25.15" customHeight="1" x14ac:dyDescent="0.2">
      <c r="B60" s="217" t="s">
        <v>254</v>
      </c>
      <c r="C60" s="216"/>
      <c r="D60" s="216"/>
      <c r="E60" s="216"/>
      <c r="F60" s="216"/>
      <c r="G60" s="216"/>
      <c r="H60" s="215">
        <v>0</v>
      </c>
      <c r="I60" s="215">
        <v>0</v>
      </c>
      <c r="J60" s="215">
        <v>0</v>
      </c>
      <c r="K60" s="215">
        <v>0</v>
      </c>
      <c r="L60" s="215">
        <v>0</v>
      </c>
      <c r="M60" s="214">
        <v>0</v>
      </c>
    </row>
    <row r="61" spans="2:13" s="204" customFormat="1" ht="25.15" customHeight="1" x14ac:dyDescent="0.2">
      <c r="B61" s="213" t="s">
        <v>253</v>
      </c>
      <c r="C61" s="212"/>
      <c r="D61" s="212"/>
      <c r="E61" s="212"/>
      <c r="F61" s="212"/>
      <c r="G61" s="212"/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0">
        <v>0</v>
      </c>
    </row>
    <row r="62" spans="2:13" s="204" customFormat="1" ht="19.899999999999999" customHeight="1" x14ac:dyDescent="0.2">
      <c r="B62" s="213" t="s">
        <v>252</v>
      </c>
      <c r="C62" s="212"/>
      <c r="D62" s="212"/>
      <c r="E62" s="212"/>
      <c r="F62" s="212"/>
      <c r="G62" s="212"/>
      <c r="H62" s="211">
        <v>0</v>
      </c>
      <c r="I62" s="218">
        <v>0</v>
      </c>
      <c r="J62" s="218">
        <v>0</v>
      </c>
      <c r="K62" s="211">
        <v>0</v>
      </c>
      <c r="L62" s="211">
        <v>0</v>
      </c>
      <c r="M62" s="210">
        <v>0</v>
      </c>
    </row>
    <row r="63" spans="2:13" s="204" customFormat="1" ht="19.899999999999999" customHeight="1" x14ac:dyDescent="0.2">
      <c r="B63" s="213" t="s">
        <v>251</v>
      </c>
      <c r="C63" s="212"/>
      <c r="D63" s="212"/>
      <c r="E63" s="212"/>
      <c r="F63" s="212"/>
      <c r="G63" s="219"/>
      <c r="H63" s="218">
        <v>0</v>
      </c>
      <c r="I63" s="211">
        <v>0</v>
      </c>
      <c r="J63" s="211">
        <v>0</v>
      </c>
      <c r="K63" s="218">
        <v>0</v>
      </c>
      <c r="L63" s="218">
        <v>0</v>
      </c>
      <c r="M63" s="210">
        <v>0</v>
      </c>
    </row>
    <row r="64" spans="2:13" s="204" customFormat="1" ht="19.899999999999999" customHeight="1" x14ac:dyDescent="0.2">
      <c r="B64" s="223" t="s">
        <v>250</v>
      </c>
      <c r="C64" s="222"/>
      <c r="D64" s="222"/>
      <c r="E64" s="222"/>
      <c r="F64" s="222"/>
      <c r="G64" s="222"/>
      <c r="H64" s="221">
        <v>0</v>
      </c>
      <c r="I64" s="221">
        <v>0</v>
      </c>
      <c r="J64" s="221">
        <v>0</v>
      </c>
      <c r="K64" s="221">
        <v>0</v>
      </c>
      <c r="L64" s="221">
        <v>0</v>
      </c>
      <c r="M64" s="220">
        <v>0</v>
      </c>
    </row>
    <row r="65" spans="2:13" s="204" customFormat="1" ht="25.15" customHeight="1" x14ac:dyDescent="0.2">
      <c r="B65" s="229" t="s">
        <v>249</v>
      </c>
      <c r="C65" s="228"/>
      <c r="D65" s="228"/>
      <c r="E65" s="228"/>
      <c r="F65" s="228"/>
      <c r="G65" s="227"/>
      <c r="H65" s="226">
        <v>0</v>
      </c>
      <c r="I65" s="226">
        <v>0</v>
      </c>
      <c r="J65" s="226">
        <v>0</v>
      </c>
      <c r="K65" s="226">
        <v>0</v>
      </c>
      <c r="L65" s="211">
        <v>0</v>
      </c>
      <c r="M65" s="225">
        <v>0</v>
      </c>
    </row>
    <row r="66" spans="2:13" s="204" customFormat="1" ht="25.15" customHeight="1" x14ac:dyDescent="0.2">
      <c r="B66" s="213" t="s">
        <v>248</v>
      </c>
      <c r="C66" s="212"/>
      <c r="D66" s="212"/>
      <c r="E66" s="212"/>
      <c r="F66" s="212"/>
      <c r="G66" s="212"/>
      <c r="H66" s="211">
        <v>0</v>
      </c>
      <c r="I66" s="211">
        <v>0</v>
      </c>
      <c r="J66" s="211">
        <v>0</v>
      </c>
      <c r="K66" s="211">
        <v>0</v>
      </c>
      <c r="L66" s="218">
        <v>0</v>
      </c>
      <c r="M66" s="210">
        <v>0</v>
      </c>
    </row>
    <row r="67" spans="2:13" s="204" customFormat="1" ht="25.15" customHeight="1" x14ac:dyDescent="0.2">
      <c r="B67" s="213" t="s">
        <v>247</v>
      </c>
      <c r="C67" s="212"/>
      <c r="D67" s="212"/>
      <c r="E67" s="212"/>
      <c r="F67" s="212"/>
      <c r="G67" s="212"/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0">
        <v>0</v>
      </c>
    </row>
    <row r="68" spans="2:13" s="204" customFormat="1" ht="19.899999999999999" customHeight="1" x14ac:dyDescent="0.2">
      <c r="B68" s="217" t="s">
        <v>307</v>
      </c>
      <c r="C68" s="216"/>
      <c r="D68" s="216"/>
      <c r="E68" s="216"/>
      <c r="F68" s="216"/>
      <c r="G68" s="216"/>
      <c r="H68" s="215">
        <v>2158822135</v>
      </c>
      <c r="I68" s="215">
        <v>141928085.09999999</v>
      </c>
      <c r="J68" s="215">
        <v>2300750220.0999999</v>
      </c>
      <c r="K68" s="215">
        <v>2291270128.2800002</v>
      </c>
      <c r="L68" s="215">
        <v>2283167649.8699999</v>
      </c>
      <c r="M68" s="214">
        <v>9480091.8200000003</v>
      </c>
    </row>
    <row r="69" spans="2:13" s="204" customFormat="1" ht="19.899999999999999" customHeight="1" x14ac:dyDescent="0.2">
      <c r="B69" s="213" t="s">
        <v>245</v>
      </c>
      <c r="C69" s="212"/>
      <c r="D69" s="212"/>
      <c r="E69" s="212"/>
      <c r="F69" s="212"/>
      <c r="G69" s="212"/>
      <c r="H69" s="211">
        <v>1870081093</v>
      </c>
      <c r="I69" s="211">
        <v>61967788</v>
      </c>
      <c r="J69" s="211">
        <v>1932048881</v>
      </c>
      <c r="K69" s="211">
        <v>1932048881</v>
      </c>
      <c r="L69" s="211">
        <v>1932048881</v>
      </c>
      <c r="M69" s="210">
        <v>0</v>
      </c>
    </row>
    <row r="70" spans="2:13" s="204" customFormat="1" ht="19.899999999999999" customHeight="1" x14ac:dyDescent="0.2">
      <c r="B70" s="213" t="s">
        <v>244</v>
      </c>
      <c r="C70" s="212"/>
      <c r="D70" s="212"/>
      <c r="E70" s="212"/>
      <c r="F70" s="212"/>
      <c r="G70" s="212"/>
      <c r="H70" s="211">
        <v>49142265</v>
      </c>
      <c r="I70" s="211">
        <v>-20598088</v>
      </c>
      <c r="J70" s="211">
        <v>28544177</v>
      </c>
      <c r="K70" s="211">
        <v>28544177</v>
      </c>
      <c r="L70" s="211">
        <v>28544177</v>
      </c>
      <c r="M70" s="210">
        <v>0</v>
      </c>
    </row>
    <row r="71" spans="2:13" s="204" customFormat="1" ht="19.899999999999999" customHeight="1" x14ac:dyDescent="0.2">
      <c r="B71" s="213" t="s">
        <v>243</v>
      </c>
      <c r="C71" s="212"/>
      <c r="D71" s="212"/>
      <c r="E71" s="212"/>
      <c r="F71" s="212"/>
      <c r="G71" s="212"/>
      <c r="H71" s="211">
        <v>239598777</v>
      </c>
      <c r="I71" s="211">
        <v>100558385.09999999</v>
      </c>
      <c r="J71" s="211">
        <v>340157162.10000002</v>
      </c>
      <c r="K71" s="211">
        <v>330677070.27999997</v>
      </c>
      <c r="L71" s="211">
        <v>322574591.87</v>
      </c>
      <c r="M71" s="210">
        <v>9480091.8200000003</v>
      </c>
    </row>
    <row r="72" spans="2:13" s="204" customFormat="1" ht="19.899999999999999" customHeight="1" x14ac:dyDescent="0.2">
      <c r="B72" s="217" t="s">
        <v>242</v>
      </c>
      <c r="C72" s="216"/>
      <c r="D72" s="216"/>
      <c r="E72" s="216"/>
      <c r="F72" s="216"/>
      <c r="G72" s="216"/>
      <c r="H72" s="215">
        <v>325706470</v>
      </c>
      <c r="I72" s="215">
        <v>-146496387.38</v>
      </c>
      <c r="J72" s="215">
        <v>179210082.62</v>
      </c>
      <c r="K72" s="215">
        <v>179210082.62</v>
      </c>
      <c r="L72" s="215">
        <v>179210082.62</v>
      </c>
      <c r="M72" s="214">
        <v>0</v>
      </c>
    </row>
    <row r="73" spans="2:13" s="204" customFormat="1" ht="19.899999999999999" customHeight="1" x14ac:dyDescent="0.2">
      <c r="B73" s="213" t="s">
        <v>241</v>
      </c>
      <c r="C73" s="212"/>
      <c r="D73" s="212"/>
      <c r="E73" s="212"/>
      <c r="F73" s="212"/>
      <c r="G73" s="212"/>
      <c r="H73" s="211">
        <v>11022238</v>
      </c>
      <c r="I73" s="211">
        <v>0.2</v>
      </c>
      <c r="J73" s="211">
        <v>11022238.199999999</v>
      </c>
      <c r="K73" s="211">
        <v>11022238.199999999</v>
      </c>
      <c r="L73" s="211">
        <v>11022238.199999999</v>
      </c>
      <c r="M73" s="210">
        <v>0</v>
      </c>
    </row>
    <row r="74" spans="2:13" s="204" customFormat="1" ht="19.899999999999999" customHeight="1" x14ac:dyDescent="0.2">
      <c r="B74" s="213" t="s">
        <v>240</v>
      </c>
      <c r="C74" s="212"/>
      <c r="D74" s="212"/>
      <c r="E74" s="212"/>
      <c r="F74" s="212"/>
      <c r="G74" s="212"/>
      <c r="H74" s="211">
        <v>105178335</v>
      </c>
      <c r="I74" s="211">
        <v>-25571486.879999999</v>
      </c>
      <c r="J74" s="211">
        <v>79606848.120000005</v>
      </c>
      <c r="K74" s="211">
        <v>79606848.120000005</v>
      </c>
      <c r="L74" s="211">
        <v>79606848.120000005</v>
      </c>
      <c r="M74" s="210">
        <v>0</v>
      </c>
    </row>
    <row r="75" spans="2:13" s="204" customFormat="1" ht="19.899999999999999" customHeight="1" x14ac:dyDescent="0.2">
      <c r="B75" s="213" t="s">
        <v>239</v>
      </c>
      <c r="C75" s="212"/>
      <c r="D75" s="212"/>
      <c r="E75" s="212"/>
      <c r="F75" s="212"/>
      <c r="G75" s="212"/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0">
        <v>0</v>
      </c>
    </row>
    <row r="76" spans="2:13" s="204" customFormat="1" ht="19.899999999999999" customHeight="1" x14ac:dyDescent="0.2">
      <c r="B76" s="213" t="s">
        <v>238</v>
      </c>
      <c r="C76" s="212"/>
      <c r="D76" s="212"/>
      <c r="E76" s="212"/>
      <c r="F76" s="212"/>
      <c r="G76" s="212"/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0">
        <v>0</v>
      </c>
    </row>
    <row r="77" spans="2:13" s="204" customFormat="1" ht="19.899999999999999" customHeight="1" x14ac:dyDescent="0.2">
      <c r="B77" s="213" t="s">
        <v>237</v>
      </c>
      <c r="C77" s="212"/>
      <c r="D77" s="212"/>
      <c r="E77" s="212"/>
      <c r="F77" s="212"/>
      <c r="G77" s="212"/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0">
        <v>0</v>
      </c>
    </row>
    <row r="78" spans="2:13" s="204" customFormat="1" ht="19.899999999999999" customHeight="1" x14ac:dyDescent="0.2">
      <c r="B78" s="213" t="s">
        <v>236</v>
      </c>
      <c r="C78" s="212"/>
      <c r="D78" s="212"/>
      <c r="E78" s="212"/>
      <c r="F78" s="212"/>
      <c r="G78" s="212"/>
      <c r="H78" s="211">
        <v>0</v>
      </c>
      <c r="I78" s="211">
        <v>0</v>
      </c>
      <c r="J78" s="211">
        <v>0</v>
      </c>
      <c r="K78" s="211">
        <v>0</v>
      </c>
      <c r="L78" s="211">
        <v>0</v>
      </c>
      <c r="M78" s="210">
        <v>0</v>
      </c>
    </row>
    <row r="79" spans="2:13" s="204" customFormat="1" ht="19.899999999999999" customHeight="1" x14ac:dyDescent="0.2">
      <c r="B79" s="213" t="s">
        <v>235</v>
      </c>
      <c r="C79" s="212"/>
      <c r="D79" s="212"/>
      <c r="E79" s="212"/>
      <c r="F79" s="212"/>
      <c r="G79" s="212"/>
      <c r="H79" s="211">
        <v>209505897</v>
      </c>
      <c r="I79" s="211">
        <v>-120924900.7</v>
      </c>
      <c r="J79" s="211">
        <v>88580996.299999997</v>
      </c>
      <c r="K79" s="211">
        <v>88580996.299999997</v>
      </c>
      <c r="L79" s="211">
        <v>88580996.299999997</v>
      </c>
      <c r="M79" s="210">
        <v>0</v>
      </c>
    </row>
    <row r="80" spans="2:13" s="204" customFormat="1" ht="19.899999999999999" customHeight="1" x14ac:dyDescent="0.2">
      <c r="B80" s="217" t="s">
        <v>306</v>
      </c>
      <c r="C80" s="224"/>
      <c r="D80" s="224"/>
      <c r="E80" s="224"/>
      <c r="F80" s="224"/>
      <c r="G80" s="224"/>
      <c r="H80" s="215">
        <v>10376841619</v>
      </c>
      <c r="I80" s="215">
        <v>1872666695.3</v>
      </c>
      <c r="J80" s="215">
        <v>12249508314.299999</v>
      </c>
      <c r="K80" s="215">
        <v>11201242498.799999</v>
      </c>
      <c r="L80" s="215">
        <v>11166240366.84</v>
      </c>
      <c r="M80" s="214">
        <v>1048265815.5</v>
      </c>
    </row>
    <row r="81" spans="2:13" s="204" customFormat="1" ht="19.899999999999999" customHeight="1" x14ac:dyDescent="0.2">
      <c r="B81" s="217" t="s">
        <v>305</v>
      </c>
      <c r="C81" s="216"/>
      <c r="D81" s="216"/>
      <c r="E81" s="216"/>
      <c r="F81" s="216"/>
      <c r="G81" s="216"/>
      <c r="H81" s="215">
        <v>4464943513</v>
      </c>
      <c r="I81" s="215">
        <v>10074482.640000001</v>
      </c>
      <c r="J81" s="215">
        <v>4475017995.6400003</v>
      </c>
      <c r="K81" s="215">
        <v>3980975868.7600002</v>
      </c>
      <c r="L81" s="215">
        <v>3980975868.7600002</v>
      </c>
      <c r="M81" s="214">
        <v>494042126.88</v>
      </c>
    </row>
    <row r="82" spans="2:13" s="204" customFormat="1" ht="19.899999999999999" customHeight="1" x14ac:dyDescent="0.2">
      <c r="B82" s="213" t="s">
        <v>304</v>
      </c>
      <c r="C82" s="212"/>
      <c r="D82" s="212"/>
      <c r="E82" s="212"/>
      <c r="F82" s="212"/>
      <c r="G82" s="212"/>
      <c r="H82" s="211">
        <v>2575876613</v>
      </c>
      <c r="I82" s="211">
        <v>-44581301.770000003</v>
      </c>
      <c r="J82" s="211">
        <v>2531295311.23</v>
      </c>
      <c r="K82" s="211">
        <v>2257085835.79</v>
      </c>
      <c r="L82" s="211">
        <v>2257085835.79</v>
      </c>
      <c r="M82" s="210">
        <v>274209475.44</v>
      </c>
    </row>
    <row r="83" spans="2:13" s="204" customFormat="1" ht="19.899999999999999" customHeight="1" x14ac:dyDescent="0.2">
      <c r="B83" s="213" t="s">
        <v>303</v>
      </c>
      <c r="C83" s="212"/>
      <c r="D83" s="212"/>
      <c r="E83" s="212"/>
      <c r="F83" s="212"/>
      <c r="G83" s="212"/>
      <c r="H83" s="211">
        <v>7073400</v>
      </c>
      <c r="I83" s="211">
        <v>4820410.24</v>
      </c>
      <c r="J83" s="211">
        <v>11893810.24</v>
      </c>
      <c r="K83" s="211">
        <v>8138924.71</v>
      </c>
      <c r="L83" s="211">
        <v>8138924.71</v>
      </c>
      <c r="M83" s="210">
        <v>3754885.53</v>
      </c>
    </row>
    <row r="84" spans="2:13" s="204" customFormat="1" ht="19.899999999999999" customHeight="1" x14ac:dyDescent="0.2">
      <c r="B84" s="213" t="s">
        <v>302</v>
      </c>
      <c r="C84" s="212"/>
      <c r="D84" s="212"/>
      <c r="E84" s="212"/>
      <c r="F84" s="212"/>
      <c r="G84" s="212"/>
      <c r="H84" s="211">
        <v>901152200</v>
      </c>
      <c r="I84" s="211">
        <v>86731910.75</v>
      </c>
      <c r="J84" s="211">
        <v>987884110.75</v>
      </c>
      <c r="K84" s="211">
        <v>855759636.34000003</v>
      </c>
      <c r="L84" s="211">
        <v>855759636.34000003</v>
      </c>
      <c r="M84" s="210">
        <v>132124474.41</v>
      </c>
    </row>
    <row r="85" spans="2:13" s="204" customFormat="1" ht="19.899999999999999" customHeight="1" x14ac:dyDescent="0.2">
      <c r="B85" s="213" t="s">
        <v>301</v>
      </c>
      <c r="C85" s="212"/>
      <c r="D85" s="212"/>
      <c r="E85" s="212"/>
      <c r="F85" s="212"/>
      <c r="G85" s="212"/>
      <c r="H85" s="211">
        <v>461227000</v>
      </c>
      <c r="I85" s="211">
        <v>-20591035.559999999</v>
      </c>
      <c r="J85" s="211">
        <v>440635964.44</v>
      </c>
      <c r="K85" s="211">
        <v>365454568.51999998</v>
      </c>
      <c r="L85" s="211">
        <v>365454568.51999998</v>
      </c>
      <c r="M85" s="210">
        <v>75181395.920000002</v>
      </c>
    </row>
    <row r="86" spans="2:13" s="204" customFormat="1" ht="19.899999999999999" customHeight="1" x14ac:dyDescent="0.2">
      <c r="B86" s="213" t="s">
        <v>300</v>
      </c>
      <c r="C86" s="212"/>
      <c r="D86" s="212"/>
      <c r="E86" s="212"/>
      <c r="F86" s="212"/>
      <c r="G86" s="212"/>
      <c r="H86" s="211">
        <v>25059400</v>
      </c>
      <c r="I86" s="211">
        <v>21147136</v>
      </c>
      <c r="J86" s="211">
        <v>46206536</v>
      </c>
      <c r="K86" s="211">
        <v>37546314.600000001</v>
      </c>
      <c r="L86" s="211">
        <v>37546314.600000001</v>
      </c>
      <c r="M86" s="210">
        <v>8660221.4000000004</v>
      </c>
    </row>
    <row r="87" spans="2:13" s="204" customFormat="1" ht="19.899999999999999" customHeight="1" x14ac:dyDescent="0.2">
      <c r="B87" s="213" t="s">
        <v>299</v>
      </c>
      <c r="C87" s="212"/>
      <c r="D87" s="212"/>
      <c r="E87" s="212"/>
      <c r="F87" s="212"/>
      <c r="G87" s="212"/>
      <c r="H87" s="211">
        <v>494554900</v>
      </c>
      <c r="I87" s="211">
        <v>-37452637.020000003</v>
      </c>
      <c r="J87" s="211">
        <v>457102262.98000002</v>
      </c>
      <c r="K87" s="211">
        <v>456990588.80000001</v>
      </c>
      <c r="L87" s="211">
        <v>456990588.80000001</v>
      </c>
      <c r="M87" s="210">
        <v>111674.18</v>
      </c>
    </row>
    <row r="88" spans="2:13" s="204" customFormat="1" ht="25.15" customHeight="1" x14ac:dyDescent="0.2">
      <c r="B88" s="217" t="s">
        <v>298</v>
      </c>
      <c r="C88" s="216"/>
      <c r="D88" s="216"/>
      <c r="E88" s="216"/>
      <c r="F88" s="216"/>
      <c r="G88" s="216"/>
      <c r="H88" s="215">
        <v>31472150</v>
      </c>
      <c r="I88" s="215">
        <v>90580786.439999998</v>
      </c>
      <c r="J88" s="215">
        <v>122052936.44</v>
      </c>
      <c r="K88" s="215">
        <v>84058409.879999995</v>
      </c>
      <c r="L88" s="215">
        <v>82217675.700000003</v>
      </c>
      <c r="M88" s="214">
        <v>37994526.560000002</v>
      </c>
    </row>
    <row r="89" spans="2:13" s="204" customFormat="1" ht="25.15" customHeight="1" x14ac:dyDescent="0.2">
      <c r="B89" s="213" t="s">
        <v>297</v>
      </c>
      <c r="C89" s="212"/>
      <c r="D89" s="212"/>
      <c r="E89" s="212"/>
      <c r="F89" s="212"/>
      <c r="G89" s="212"/>
      <c r="H89" s="211">
        <v>5123877</v>
      </c>
      <c r="I89" s="211">
        <v>5026304.95</v>
      </c>
      <c r="J89" s="211">
        <v>10150181.949999999</v>
      </c>
      <c r="K89" s="211">
        <v>8688467.4100000001</v>
      </c>
      <c r="L89" s="211">
        <v>8688467.4100000001</v>
      </c>
      <c r="M89" s="210">
        <v>1461714.54</v>
      </c>
    </row>
    <row r="90" spans="2:13" s="204" customFormat="1" ht="21" customHeight="1" x14ac:dyDescent="0.2">
      <c r="B90" s="213" t="s">
        <v>296</v>
      </c>
      <c r="C90" s="212"/>
      <c r="D90" s="212"/>
      <c r="E90" s="212"/>
      <c r="F90" s="212"/>
      <c r="G90" s="212"/>
      <c r="H90" s="211">
        <v>10349626</v>
      </c>
      <c r="I90" s="211">
        <v>3459524.09</v>
      </c>
      <c r="J90" s="211">
        <v>13809150.09</v>
      </c>
      <c r="K90" s="211">
        <v>13720615.220000001</v>
      </c>
      <c r="L90" s="211">
        <v>13720615.220000001</v>
      </c>
      <c r="M90" s="210">
        <v>88534.87</v>
      </c>
    </row>
    <row r="91" spans="2:13" s="204" customFormat="1" ht="25.15" customHeight="1" x14ac:dyDescent="0.2">
      <c r="B91" s="213" t="s">
        <v>295</v>
      </c>
      <c r="C91" s="212"/>
      <c r="D91" s="212"/>
      <c r="E91" s="212"/>
      <c r="F91" s="212"/>
      <c r="G91" s="212"/>
      <c r="H91" s="211">
        <v>0</v>
      </c>
      <c r="I91" s="211">
        <v>4045572.08</v>
      </c>
      <c r="J91" s="211">
        <v>4045572.08</v>
      </c>
      <c r="K91" s="211">
        <v>3650738.48</v>
      </c>
      <c r="L91" s="211">
        <v>3650738.48</v>
      </c>
      <c r="M91" s="210">
        <v>394833.6</v>
      </c>
    </row>
    <row r="92" spans="2:13" s="204" customFormat="1" ht="25.15" customHeight="1" x14ac:dyDescent="0.2">
      <c r="B92" s="213" t="s">
        <v>294</v>
      </c>
      <c r="C92" s="212"/>
      <c r="D92" s="212"/>
      <c r="E92" s="212"/>
      <c r="F92" s="212"/>
      <c r="G92" s="212"/>
      <c r="H92" s="211">
        <v>1165059</v>
      </c>
      <c r="I92" s="211">
        <v>4608965.38</v>
      </c>
      <c r="J92" s="211">
        <v>5774024.3799999999</v>
      </c>
      <c r="K92" s="211">
        <v>5510696.9800000004</v>
      </c>
      <c r="L92" s="211">
        <v>5510696.9800000004</v>
      </c>
      <c r="M92" s="210">
        <v>263327.40000000002</v>
      </c>
    </row>
    <row r="93" spans="2:13" s="204" customFormat="1" ht="19.899999999999999" customHeight="1" x14ac:dyDescent="0.2">
      <c r="B93" s="213" t="s">
        <v>293</v>
      </c>
      <c r="C93" s="212"/>
      <c r="D93" s="212"/>
      <c r="E93" s="212"/>
      <c r="F93" s="212"/>
      <c r="G93" s="212"/>
      <c r="H93" s="211">
        <v>621980</v>
      </c>
      <c r="I93" s="211">
        <v>6725409.8899999997</v>
      </c>
      <c r="J93" s="211">
        <v>7347389.8899999997</v>
      </c>
      <c r="K93" s="211">
        <v>1047992.04</v>
      </c>
      <c r="L93" s="211">
        <v>1047992.04</v>
      </c>
      <c r="M93" s="210">
        <v>6299397.8499999996</v>
      </c>
    </row>
    <row r="94" spans="2:13" s="204" customFormat="1" ht="19.899999999999999" customHeight="1" x14ac:dyDescent="0.2">
      <c r="B94" s="213" t="s">
        <v>292</v>
      </c>
      <c r="C94" s="212"/>
      <c r="D94" s="212"/>
      <c r="E94" s="212"/>
      <c r="F94" s="212"/>
      <c r="G94" s="212"/>
      <c r="H94" s="211">
        <v>2922875</v>
      </c>
      <c r="I94" s="211">
        <v>27303386.629999999</v>
      </c>
      <c r="J94" s="211">
        <v>30226261.629999999</v>
      </c>
      <c r="K94" s="211">
        <v>29994881.5</v>
      </c>
      <c r="L94" s="211">
        <v>29359433.5</v>
      </c>
      <c r="M94" s="210">
        <v>231380.13</v>
      </c>
    </row>
    <row r="95" spans="2:13" s="204" customFormat="1" ht="25.15" customHeight="1" x14ac:dyDescent="0.2">
      <c r="B95" s="213" t="s">
        <v>291</v>
      </c>
      <c r="C95" s="212"/>
      <c r="D95" s="212"/>
      <c r="E95" s="212"/>
      <c r="F95" s="212"/>
      <c r="G95" s="212"/>
      <c r="H95" s="211">
        <v>7756649</v>
      </c>
      <c r="I95" s="211">
        <v>21155910.91</v>
      </c>
      <c r="J95" s="211">
        <v>28912559.91</v>
      </c>
      <c r="K95" s="211">
        <v>10459408.800000001</v>
      </c>
      <c r="L95" s="211">
        <v>10459408.800000001</v>
      </c>
      <c r="M95" s="210">
        <v>18453151.109999999</v>
      </c>
    </row>
    <row r="96" spans="2:13" s="204" customFormat="1" ht="19.899999999999999" customHeight="1" x14ac:dyDescent="0.2">
      <c r="B96" s="213" t="s">
        <v>290</v>
      </c>
      <c r="C96" s="212"/>
      <c r="D96" s="212"/>
      <c r="E96" s="212"/>
      <c r="F96" s="212"/>
      <c r="G96" s="212"/>
      <c r="H96" s="211">
        <v>2347164</v>
      </c>
      <c r="I96" s="211">
        <v>10409981.970000001</v>
      </c>
      <c r="J96" s="211">
        <v>12757145.970000001</v>
      </c>
      <c r="K96" s="211">
        <v>2769721.26</v>
      </c>
      <c r="L96" s="211">
        <v>2769721.26</v>
      </c>
      <c r="M96" s="210">
        <v>9987424.7100000009</v>
      </c>
    </row>
    <row r="97" spans="2:13" s="204" customFormat="1" ht="19.899999999999999" customHeight="1" x14ac:dyDescent="0.2">
      <c r="B97" s="213" t="s">
        <v>289</v>
      </c>
      <c r="C97" s="212"/>
      <c r="D97" s="212"/>
      <c r="E97" s="212"/>
      <c r="F97" s="212"/>
      <c r="G97" s="212"/>
      <c r="H97" s="211">
        <v>1184920</v>
      </c>
      <c r="I97" s="211">
        <v>7845730.54</v>
      </c>
      <c r="J97" s="211">
        <v>9030650.5399999991</v>
      </c>
      <c r="K97" s="211">
        <v>8215888.1900000004</v>
      </c>
      <c r="L97" s="211">
        <v>7010602.0099999998</v>
      </c>
      <c r="M97" s="210">
        <v>814762.35</v>
      </c>
    </row>
    <row r="98" spans="2:13" s="204" customFormat="1" ht="25.15" customHeight="1" x14ac:dyDescent="0.2">
      <c r="B98" s="217" t="s">
        <v>288</v>
      </c>
      <c r="C98" s="216"/>
      <c r="D98" s="216"/>
      <c r="E98" s="216"/>
      <c r="F98" s="216"/>
      <c r="G98" s="216"/>
      <c r="H98" s="215">
        <v>85784565</v>
      </c>
      <c r="I98" s="215">
        <v>269681159.86000001</v>
      </c>
      <c r="J98" s="215">
        <v>355465724.86000001</v>
      </c>
      <c r="K98" s="215">
        <v>316215861.94999999</v>
      </c>
      <c r="L98" s="215">
        <v>315063705.33999997</v>
      </c>
      <c r="M98" s="214">
        <v>39249862.909999996</v>
      </c>
    </row>
    <row r="99" spans="2:13" s="204" customFormat="1" ht="19.899999999999999" customHeight="1" x14ac:dyDescent="0.2">
      <c r="B99" s="213" t="s">
        <v>287</v>
      </c>
      <c r="C99" s="212"/>
      <c r="D99" s="212"/>
      <c r="E99" s="212"/>
      <c r="F99" s="212"/>
      <c r="G99" s="212"/>
      <c r="H99" s="211">
        <v>37919098</v>
      </c>
      <c r="I99" s="211">
        <v>18599222.050000001</v>
      </c>
      <c r="J99" s="211">
        <v>56518320.049999997</v>
      </c>
      <c r="K99" s="211">
        <v>53194218.030000001</v>
      </c>
      <c r="L99" s="211">
        <v>53194218.030000001</v>
      </c>
      <c r="M99" s="210">
        <v>3324102.02</v>
      </c>
    </row>
    <row r="100" spans="2:13" s="204" customFormat="1" ht="19.899999999999999" customHeight="1" x14ac:dyDescent="0.2">
      <c r="B100" s="213" t="s">
        <v>286</v>
      </c>
      <c r="C100" s="212"/>
      <c r="D100" s="212"/>
      <c r="E100" s="212"/>
      <c r="F100" s="212"/>
      <c r="G100" s="212"/>
      <c r="H100" s="211">
        <v>3736040</v>
      </c>
      <c r="I100" s="211">
        <v>23309162.57</v>
      </c>
      <c r="J100" s="211">
        <v>27045202.57</v>
      </c>
      <c r="K100" s="211">
        <v>25052005.829999998</v>
      </c>
      <c r="L100" s="211">
        <v>25052005.829999998</v>
      </c>
      <c r="M100" s="210">
        <v>1993196.74</v>
      </c>
    </row>
    <row r="101" spans="2:13" s="204" customFormat="1" ht="25.15" customHeight="1" x14ac:dyDescent="0.2">
      <c r="B101" s="213" t="s">
        <v>285</v>
      </c>
      <c r="C101" s="212"/>
      <c r="D101" s="212"/>
      <c r="E101" s="212"/>
      <c r="F101" s="212"/>
      <c r="G101" s="212"/>
      <c r="H101" s="211">
        <v>12433316</v>
      </c>
      <c r="I101" s="211">
        <v>100216892.59</v>
      </c>
      <c r="J101" s="211">
        <v>112650208.59</v>
      </c>
      <c r="K101" s="211">
        <v>85514352.219999999</v>
      </c>
      <c r="L101" s="211">
        <v>84883790.430000007</v>
      </c>
      <c r="M101" s="210">
        <v>27135856.370000001</v>
      </c>
    </row>
    <row r="102" spans="2:13" s="204" customFormat="1" ht="19.899999999999999" customHeight="1" x14ac:dyDescent="0.2">
      <c r="B102" s="213" t="s">
        <v>284</v>
      </c>
      <c r="C102" s="212"/>
      <c r="D102" s="212"/>
      <c r="E102" s="212"/>
      <c r="F102" s="212"/>
      <c r="G102" s="212"/>
      <c r="H102" s="211">
        <v>1588000</v>
      </c>
      <c r="I102" s="211">
        <v>3670721.26</v>
      </c>
      <c r="J102" s="211">
        <v>5258721.26</v>
      </c>
      <c r="K102" s="211">
        <v>5099174.78</v>
      </c>
      <c r="L102" s="211">
        <v>5099174.78</v>
      </c>
      <c r="M102" s="210">
        <v>159546.48000000001</v>
      </c>
    </row>
    <row r="103" spans="2:13" s="204" customFormat="1" ht="25.15" customHeight="1" x14ac:dyDescent="0.2">
      <c r="B103" s="213" t="s">
        <v>283</v>
      </c>
      <c r="C103" s="212"/>
      <c r="D103" s="212"/>
      <c r="E103" s="212"/>
      <c r="F103" s="212"/>
      <c r="G103" s="212"/>
      <c r="H103" s="211">
        <v>19802126</v>
      </c>
      <c r="I103" s="211">
        <v>80330621.319999993</v>
      </c>
      <c r="J103" s="211">
        <v>100132747.31999999</v>
      </c>
      <c r="K103" s="211">
        <v>98306247.510000005</v>
      </c>
      <c r="L103" s="211">
        <v>97784652.689999998</v>
      </c>
      <c r="M103" s="210">
        <v>1826499.81</v>
      </c>
    </row>
    <row r="104" spans="2:13" s="204" customFormat="1" ht="19.899999999999999" customHeight="1" x14ac:dyDescent="0.2">
      <c r="B104" s="213" t="s">
        <v>282</v>
      </c>
      <c r="C104" s="212"/>
      <c r="D104" s="212"/>
      <c r="E104" s="212"/>
      <c r="F104" s="212"/>
      <c r="G104" s="212"/>
      <c r="H104" s="211">
        <v>1179240</v>
      </c>
      <c r="I104" s="211">
        <v>12820158.76</v>
      </c>
      <c r="J104" s="211">
        <v>13999398.76</v>
      </c>
      <c r="K104" s="211">
        <v>13069195.74</v>
      </c>
      <c r="L104" s="211">
        <v>13069195.74</v>
      </c>
      <c r="M104" s="210">
        <v>930203.02</v>
      </c>
    </row>
    <row r="105" spans="2:13" s="204" customFormat="1" ht="19.899999999999999" customHeight="1" x14ac:dyDescent="0.2">
      <c r="B105" s="213" t="s">
        <v>281</v>
      </c>
      <c r="C105" s="212"/>
      <c r="D105" s="212"/>
      <c r="E105" s="212"/>
      <c r="F105" s="212"/>
      <c r="G105" s="212"/>
      <c r="H105" s="211">
        <v>3651250</v>
      </c>
      <c r="I105" s="211">
        <v>1266360.23</v>
      </c>
      <c r="J105" s="211">
        <v>4917610.2300000004</v>
      </c>
      <c r="K105" s="211">
        <v>4735282.91</v>
      </c>
      <c r="L105" s="211">
        <v>4735282.91</v>
      </c>
      <c r="M105" s="210">
        <v>182327.32</v>
      </c>
    </row>
    <row r="106" spans="2:13" s="204" customFormat="1" ht="19.899999999999999" customHeight="1" x14ac:dyDescent="0.2">
      <c r="B106" s="213" t="s">
        <v>280</v>
      </c>
      <c r="C106" s="212"/>
      <c r="D106" s="212"/>
      <c r="E106" s="212"/>
      <c r="F106" s="212"/>
      <c r="G106" s="212"/>
      <c r="H106" s="211">
        <v>4374295</v>
      </c>
      <c r="I106" s="211">
        <v>30078031.800000001</v>
      </c>
      <c r="J106" s="211">
        <v>34452326.799999997</v>
      </c>
      <c r="K106" s="211">
        <v>30754301.649999999</v>
      </c>
      <c r="L106" s="211">
        <v>30754301.649999999</v>
      </c>
      <c r="M106" s="210">
        <v>3698025.15</v>
      </c>
    </row>
    <row r="107" spans="2:13" s="204" customFormat="1" ht="19.899999999999999" customHeight="1" x14ac:dyDescent="0.2">
      <c r="B107" s="213" t="s">
        <v>279</v>
      </c>
      <c r="C107" s="212"/>
      <c r="D107" s="212"/>
      <c r="E107" s="212"/>
      <c r="F107" s="212"/>
      <c r="G107" s="212"/>
      <c r="H107" s="211">
        <v>1101200</v>
      </c>
      <c r="I107" s="211">
        <v>-610010.72</v>
      </c>
      <c r="J107" s="211">
        <v>491189.28</v>
      </c>
      <c r="K107" s="211">
        <v>491083.28</v>
      </c>
      <c r="L107" s="211">
        <v>491083.28</v>
      </c>
      <c r="M107" s="210">
        <v>106</v>
      </c>
    </row>
    <row r="108" spans="2:13" s="204" customFormat="1" ht="25.15" customHeight="1" x14ac:dyDescent="0.2">
      <c r="B108" s="217" t="s">
        <v>278</v>
      </c>
      <c r="C108" s="216"/>
      <c r="D108" s="216"/>
      <c r="E108" s="216"/>
      <c r="F108" s="216"/>
      <c r="G108" s="216"/>
      <c r="H108" s="215">
        <v>2699838565</v>
      </c>
      <c r="I108" s="215">
        <v>174289276.96000001</v>
      </c>
      <c r="J108" s="215">
        <v>2874127841.96</v>
      </c>
      <c r="K108" s="215">
        <v>2854381821.21</v>
      </c>
      <c r="L108" s="215">
        <v>2854381821.21</v>
      </c>
      <c r="M108" s="214">
        <v>19746020.75</v>
      </c>
    </row>
    <row r="109" spans="2:13" s="204" customFormat="1" ht="25.15" customHeight="1" x14ac:dyDescent="0.2">
      <c r="B109" s="213" t="s">
        <v>277</v>
      </c>
      <c r="C109" s="212"/>
      <c r="D109" s="212"/>
      <c r="E109" s="212"/>
      <c r="F109" s="212"/>
      <c r="G109" s="212"/>
      <c r="H109" s="211">
        <v>0</v>
      </c>
      <c r="I109" s="211">
        <v>0</v>
      </c>
      <c r="J109" s="211">
        <v>0</v>
      </c>
      <c r="K109" s="211">
        <v>0</v>
      </c>
      <c r="L109" s="211">
        <v>0</v>
      </c>
      <c r="M109" s="210">
        <v>0</v>
      </c>
    </row>
    <row r="110" spans="2:13" s="204" customFormat="1" ht="19.899999999999999" customHeight="1" x14ac:dyDescent="0.2">
      <c r="B110" s="213" t="s">
        <v>276</v>
      </c>
      <c r="C110" s="212"/>
      <c r="D110" s="212"/>
      <c r="E110" s="212"/>
      <c r="F110" s="212"/>
      <c r="G110" s="212"/>
      <c r="H110" s="211">
        <v>2685387232</v>
      </c>
      <c r="I110" s="211">
        <v>122873303.73</v>
      </c>
      <c r="J110" s="211">
        <v>2808260535.73</v>
      </c>
      <c r="K110" s="211">
        <v>2790197614.3099999</v>
      </c>
      <c r="L110" s="211">
        <v>2790197614.3099999</v>
      </c>
      <c r="M110" s="210">
        <v>18062921.420000002</v>
      </c>
    </row>
    <row r="111" spans="2:13" s="204" customFormat="1" ht="19.899999999999999" customHeight="1" x14ac:dyDescent="0.2">
      <c r="B111" s="213" t="s">
        <v>275</v>
      </c>
      <c r="C111" s="212"/>
      <c r="D111" s="212"/>
      <c r="E111" s="212"/>
      <c r="F111" s="212"/>
      <c r="G111" s="212"/>
      <c r="H111" s="211">
        <v>0</v>
      </c>
      <c r="I111" s="211">
        <v>0</v>
      </c>
      <c r="J111" s="211">
        <v>0</v>
      </c>
      <c r="K111" s="211">
        <v>0</v>
      </c>
      <c r="L111" s="211">
        <v>0</v>
      </c>
      <c r="M111" s="210">
        <v>0</v>
      </c>
    </row>
    <row r="112" spans="2:13" s="204" customFormat="1" ht="19.899999999999999" customHeight="1" x14ac:dyDescent="0.2">
      <c r="B112" s="213" t="s">
        <v>274</v>
      </c>
      <c r="C112" s="212"/>
      <c r="D112" s="212"/>
      <c r="E112" s="212"/>
      <c r="F112" s="212"/>
      <c r="G112" s="212"/>
      <c r="H112" s="211">
        <v>14451333</v>
      </c>
      <c r="I112" s="211">
        <v>44690973.229999997</v>
      </c>
      <c r="J112" s="211">
        <v>59142306.229999997</v>
      </c>
      <c r="K112" s="211">
        <v>57459206.899999999</v>
      </c>
      <c r="L112" s="211">
        <v>57459206.899999999</v>
      </c>
      <c r="M112" s="210">
        <v>1683099.33</v>
      </c>
    </row>
    <row r="113" spans="2:13" s="204" customFormat="1" ht="19.899999999999999" customHeight="1" x14ac:dyDescent="0.2">
      <c r="B113" s="213" t="s">
        <v>273</v>
      </c>
      <c r="C113" s="212"/>
      <c r="D113" s="212"/>
      <c r="E113" s="212"/>
      <c r="F113" s="212"/>
      <c r="G113" s="212"/>
      <c r="H113" s="211">
        <v>0</v>
      </c>
      <c r="I113" s="211">
        <v>0</v>
      </c>
      <c r="J113" s="211">
        <v>0</v>
      </c>
      <c r="K113" s="211">
        <v>0</v>
      </c>
      <c r="L113" s="211">
        <v>0</v>
      </c>
      <c r="M113" s="210">
        <v>0</v>
      </c>
    </row>
    <row r="114" spans="2:13" s="204" customFormat="1" ht="19.899999999999999" customHeight="1" x14ac:dyDescent="0.2">
      <c r="B114" s="213" t="s">
        <v>272</v>
      </c>
      <c r="C114" s="212"/>
      <c r="D114" s="212"/>
      <c r="E114" s="212"/>
      <c r="F114" s="212"/>
      <c r="G114" s="212"/>
      <c r="H114" s="211">
        <v>0</v>
      </c>
      <c r="I114" s="211">
        <v>6725000</v>
      </c>
      <c r="J114" s="211">
        <v>6725000</v>
      </c>
      <c r="K114" s="211">
        <v>6725000</v>
      </c>
      <c r="L114" s="211">
        <v>6725000</v>
      </c>
      <c r="M114" s="210">
        <v>0</v>
      </c>
    </row>
    <row r="115" spans="2:13" s="204" customFormat="1" ht="19.899999999999999" customHeight="1" x14ac:dyDescent="0.2">
      <c r="B115" s="213" t="s">
        <v>271</v>
      </c>
      <c r="C115" s="212"/>
      <c r="D115" s="212"/>
      <c r="E115" s="212"/>
      <c r="F115" s="212"/>
      <c r="G115" s="212"/>
      <c r="H115" s="211">
        <v>0</v>
      </c>
      <c r="I115" s="211">
        <v>0</v>
      </c>
      <c r="J115" s="211">
        <v>0</v>
      </c>
      <c r="K115" s="211">
        <v>0</v>
      </c>
      <c r="L115" s="211">
        <v>0</v>
      </c>
      <c r="M115" s="210">
        <v>0</v>
      </c>
    </row>
    <row r="116" spans="2:13" s="204" customFormat="1" ht="19.899999999999999" customHeight="1" x14ac:dyDescent="0.2">
      <c r="B116" s="213" t="s">
        <v>270</v>
      </c>
      <c r="C116" s="212"/>
      <c r="D116" s="212"/>
      <c r="E116" s="212"/>
      <c r="F116" s="212"/>
      <c r="G116" s="219"/>
      <c r="H116" s="218">
        <v>0</v>
      </c>
      <c r="I116" s="218">
        <v>0</v>
      </c>
      <c r="J116" s="211">
        <v>0</v>
      </c>
      <c r="K116" s="218">
        <v>0</v>
      </c>
      <c r="L116" s="211">
        <v>0</v>
      </c>
      <c r="M116" s="210">
        <v>0</v>
      </c>
    </row>
    <row r="117" spans="2:13" s="204" customFormat="1" ht="19.899999999999999" customHeight="1" x14ac:dyDescent="0.2">
      <c r="B117" s="213" t="s">
        <v>269</v>
      </c>
      <c r="C117" s="212"/>
      <c r="D117" s="212"/>
      <c r="E117" s="212"/>
      <c r="F117" s="212"/>
      <c r="G117" s="212"/>
      <c r="H117" s="211">
        <v>0</v>
      </c>
      <c r="I117" s="211">
        <v>0</v>
      </c>
      <c r="J117" s="218">
        <v>0</v>
      </c>
      <c r="K117" s="211">
        <v>0</v>
      </c>
      <c r="L117" s="218">
        <v>0</v>
      </c>
      <c r="M117" s="210">
        <v>0</v>
      </c>
    </row>
    <row r="118" spans="2:13" s="204" customFormat="1" ht="25.15" customHeight="1" x14ac:dyDescent="0.2">
      <c r="B118" s="217" t="s">
        <v>268</v>
      </c>
      <c r="C118" s="216"/>
      <c r="D118" s="216"/>
      <c r="E118" s="216"/>
      <c r="F118" s="216"/>
      <c r="G118" s="216"/>
      <c r="H118" s="215">
        <v>37796936</v>
      </c>
      <c r="I118" s="215">
        <v>103112139.83</v>
      </c>
      <c r="J118" s="215">
        <v>140909075.83000001</v>
      </c>
      <c r="K118" s="215">
        <v>105090374.27</v>
      </c>
      <c r="L118" s="215">
        <v>82983336.599999994</v>
      </c>
      <c r="M118" s="214">
        <v>35818701.560000002</v>
      </c>
    </row>
    <row r="119" spans="2:13" s="204" customFormat="1" ht="19.899999999999999" customHeight="1" x14ac:dyDescent="0.2">
      <c r="B119" s="223" t="s">
        <v>267</v>
      </c>
      <c r="C119" s="222"/>
      <c r="D119" s="222"/>
      <c r="E119" s="222"/>
      <c r="F119" s="222"/>
      <c r="G119" s="222"/>
      <c r="H119" s="221">
        <v>7254973</v>
      </c>
      <c r="I119" s="221">
        <v>42519533.259999998</v>
      </c>
      <c r="J119" s="221">
        <v>49774506.259999998</v>
      </c>
      <c r="K119" s="221">
        <v>35988385.82</v>
      </c>
      <c r="L119" s="221">
        <v>35919388.149999999</v>
      </c>
      <c r="M119" s="220">
        <v>13786120.439999999</v>
      </c>
    </row>
    <row r="120" spans="2:13" s="204" customFormat="1" ht="19.899999999999999" customHeight="1" x14ac:dyDescent="0.2">
      <c r="B120" s="213" t="s">
        <v>266</v>
      </c>
      <c r="C120" s="212"/>
      <c r="D120" s="212"/>
      <c r="E120" s="212"/>
      <c r="F120" s="212"/>
      <c r="G120" s="212"/>
      <c r="H120" s="211">
        <v>719168</v>
      </c>
      <c r="I120" s="211">
        <v>9396769.8300000001</v>
      </c>
      <c r="J120" s="211">
        <v>10115937.83</v>
      </c>
      <c r="K120" s="211">
        <v>4566297.29</v>
      </c>
      <c r="L120" s="211">
        <v>4566297.29</v>
      </c>
      <c r="M120" s="210">
        <v>5549640.54</v>
      </c>
    </row>
    <row r="121" spans="2:13" s="204" customFormat="1" ht="19.899999999999999" customHeight="1" x14ac:dyDescent="0.2">
      <c r="B121" s="213" t="s">
        <v>265</v>
      </c>
      <c r="C121" s="212"/>
      <c r="D121" s="212"/>
      <c r="E121" s="212"/>
      <c r="F121" s="212"/>
      <c r="G121" s="212"/>
      <c r="H121" s="218">
        <v>9322192</v>
      </c>
      <c r="I121" s="218">
        <v>-5088473.5999999996</v>
      </c>
      <c r="J121" s="211">
        <v>4233718.4000000004</v>
      </c>
      <c r="K121" s="218">
        <v>0</v>
      </c>
      <c r="L121" s="211">
        <v>0</v>
      </c>
      <c r="M121" s="210">
        <v>4233718.4000000004</v>
      </c>
    </row>
    <row r="122" spans="2:13" s="204" customFormat="1" ht="19.899999999999999" customHeight="1" x14ac:dyDescent="0.2">
      <c r="B122" s="213" t="s">
        <v>264</v>
      </c>
      <c r="C122" s="212"/>
      <c r="D122" s="212"/>
      <c r="E122" s="212"/>
      <c r="F122" s="212"/>
      <c r="G122" s="219"/>
      <c r="H122" s="211">
        <v>9985949</v>
      </c>
      <c r="I122" s="211">
        <v>45148539.799999997</v>
      </c>
      <c r="J122" s="218">
        <v>55134488.799999997</v>
      </c>
      <c r="K122" s="211">
        <v>53950380.039999999</v>
      </c>
      <c r="L122" s="218">
        <v>31912340.039999999</v>
      </c>
      <c r="M122" s="210">
        <v>1184108.76</v>
      </c>
    </row>
    <row r="123" spans="2:13" s="204" customFormat="1" ht="19.899999999999999" customHeight="1" x14ac:dyDescent="0.2">
      <c r="B123" s="213" t="s">
        <v>263</v>
      </c>
      <c r="C123" s="212"/>
      <c r="D123" s="212"/>
      <c r="E123" s="212"/>
      <c r="F123" s="212"/>
      <c r="G123" s="212"/>
      <c r="H123" s="211">
        <v>1185000</v>
      </c>
      <c r="I123" s="211">
        <v>-1185000</v>
      </c>
      <c r="J123" s="211">
        <v>0</v>
      </c>
      <c r="K123" s="211">
        <v>0</v>
      </c>
      <c r="L123" s="211">
        <v>0</v>
      </c>
      <c r="M123" s="210">
        <v>0</v>
      </c>
    </row>
    <row r="124" spans="2:13" s="204" customFormat="1" ht="19.899999999999999" customHeight="1" x14ac:dyDescent="0.2">
      <c r="B124" s="213" t="s">
        <v>262</v>
      </c>
      <c r="C124" s="212"/>
      <c r="D124" s="212"/>
      <c r="E124" s="212"/>
      <c r="F124" s="212"/>
      <c r="G124" s="212"/>
      <c r="H124" s="211">
        <v>7861449</v>
      </c>
      <c r="I124" s="211">
        <v>7114948.4100000001</v>
      </c>
      <c r="J124" s="211">
        <v>14976397.41</v>
      </c>
      <c r="K124" s="211">
        <v>7178387.29</v>
      </c>
      <c r="L124" s="211">
        <v>7178387.29</v>
      </c>
      <c r="M124" s="210">
        <v>7798010.1200000001</v>
      </c>
    </row>
    <row r="125" spans="2:13" s="204" customFormat="1" ht="19.899999999999999" customHeight="1" x14ac:dyDescent="0.2">
      <c r="B125" s="213" t="s">
        <v>261</v>
      </c>
      <c r="C125" s="212"/>
      <c r="D125" s="212"/>
      <c r="E125" s="212"/>
      <c r="F125" s="212"/>
      <c r="G125" s="212"/>
      <c r="H125" s="211">
        <v>0</v>
      </c>
      <c r="I125" s="211">
        <v>0</v>
      </c>
      <c r="J125" s="211">
        <v>0</v>
      </c>
      <c r="K125" s="211">
        <v>0</v>
      </c>
      <c r="L125" s="211">
        <v>0</v>
      </c>
      <c r="M125" s="210">
        <v>0</v>
      </c>
    </row>
    <row r="126" spans="2:13" s="204" customFormat="1" ht="19.899999999999999" customHeight="1" x14ac:dyDescent="0.2">
      <c r="B126" s="213" t="s">
        <v>260</v>
      </c>
      <c r="C126" s="212"/>
      <c r="D126" s="212"/>
      <c r="E126" s="212"/>
      <c r="F126" s="212"/>
      <c r="G126" s="212"/>
      <c r="H126" s="211">
        <v>0</v>
      </c>
      <c r="I126" s="211">
        <v>0</v>
      </c>
      <c r="J126" s="211">
        <v>0</v>
      </c>
      <c r="K126" s="211">
        <v>0</v>
      </c>
      <c r="L126" s="211">
        <v>0</v>
      </c>
      <c r="M126" s="210">
        <v>0</v>
      </c>
    </row>
    <row r="127" spans="2:13" s="204" customFormat="1" ht="19.899999999999999" customHeight="1" x14ac:dyDescent="0.2">
      <c r="B127" s="213" t="s">
        <v>259</v>
      </c>
      <c r="C127" s="212"/>
      <c r="D127" s="212"/>
      <c r="E127" s="212"/>
      <c r="F127" s="212"/>
      <c r="G127" s="212"/>
      <c r="H127" s="211">
        <v>1468205</v>
      </c>
      <c r="I127" s="211">
        <v>5205822.13</v>
      </c>
      <c r="J127" s="211">
        <v>6674027.1299999999</v>
      </c>
      <c r="K127" s="211">
        <v>3406923.83</v>
      </c>
      <c r="L127" s="211">
        <v>3406923.83</v>
      </c>
      <c r="M127" s="210">
        <v>3267103.3</v>
      </c>
    </row>
    <row r="128" spans="2:13" s="204" customFormat="1" ht="19.899999999999999" customHeight="1" x14ac:dyDescent="0.2">
      <c r="B128" s="217" t="s">
        <v>258</v>
      </c>
      <c r="C128" s="216"/>
      <c r="D128" s="216"/>
      <c r="E128" s="216"/>
      <c r="F128" s="216"/>
      <c r="G128" s="216"/>
      <c r="H128" s="215">
        <v>566504290</v>
      </c>
      <c r="I128" s="215">
        <v>193267222.27000001</v>
      </c>
      <c r="J128" s="215">
        <v>759771512.26999998</v>
      </c>
      <c r="K128" s="215">
        <v>572539579.83000004</v>
      </c>
      <c r="L128" s="215">
        <v>568419199.32000005</v>
      </c>
      <c r="M128" s="214">
        <v>187231932.44</v>
      </c>
    </row>
    <row r="129" spans="2:13" s="204" customFormat="1" ht="19.899999999999999" customHeight="1" x14ac:dyDescent="0.2">
      <c r="B129" s="213" t="s">
        <v>257</v>
      </c>
      <c r="C129" s="212"/>
      <c r="D129" s="212"/>
      <c r="E129" s="212"/>
      <c r="F129" s="212"/>
      <c r="G129" s="212"/>
      <c r="H129" s="211">
        <v>524334123</v>
      </c>
      <c r="I129" s="211">
        <v>164471957.61000001</v>
      </c>
      <c r="J129" s="211">
        <v>688806080.61000001</v>
      </c>
      <c r="K129" s="211">
        <v>536588546.11000001</v>
      </c>
      <c r="L129" s="211">
        <v>533310580.88999999</v>
      </c>
      <c r="M129" s="210">
        <v>152217534.5</v>
      </c>
    </row>
    <row r="130" spans="2:13" s="204" customFormat="1" ht="19.899999999999999" customHeight="1" x14ac:dyDescent="0.2">
      <c r="B130" s="213" t="s">
        <v>256</v>
      </c>
      <c r="C130" s="212"/>
      <c r="D130" s="212"/>
      <c r="E130" s="212"/>
      <c r="F130" s="212"/>
      <c r="G130" s="212"/>
      <c r="H130" s="211">
        <v>42170167</v>
      </c>
      <c r="I130" s="211">
        <v>28795264.66</v>
      </c>
      <c r="J130" s="211">
        <v>70965431.659999996</v>
      </c>
      <c r="K130" s="211">
        <v>35951033.719999999</v>
      </c>
      <c r="L130" s="211">
        <v>35108618.43</v>
      </c>
      <c r="M130" s="210">
        <v>35014397.939999998</v>
      </c>
    </row>
    <row r="131" spans="2:13" s="204" customFormat="1" ht="19.899999999999999" customHeight="1" x14ac:dyDescent="0.2">
      <c r="B131" s="213" t="s">
        <v>255</v>
      </c>
      <c r="C131" s="212"/>
      <c r="D131" s="212"/>
      <c r="E131" s="212"/>
      <c r="F131" s="212"/>
      <c r="G131" s="212"/>
      <c r="H131" s="211">
        <v>0</v>
      </c>
      <c r="I131" s="211">
        <v>0</v>
      </c>
      <c r="J131" s="211">
        <v>0</v>
      </c>
      <c r="K131" s="211">
        <v>0</v>
      </c>
      <c r="L131" s="211">
        <v>0</v>
      </c>
      <c r="M131" s="210">
        <v>0</v>
      </c>
    </row>
    <row r="132" spans="2:13" s="204" customFormat="1" ht="25.15" customHeight="1" x14ac:dyDescent="0.2">
      <c r="B132" s="217" t="s">
        <v>254</v>
      </c>
      <c r="C132" s="216"/>
      <c r="D132" s="216"/>
      <c r="E132" s="216"/>
      <c r="F132" s="216"/>
      <c r="G132" s="216"/>
      <c r="H132" s="215">
        <v>0</v>
      </c>
      <c r="I132" s="215">
        <v>0</v>
      </c>
      <c r="J132" s="215">
        <v>0</v>
      </c>
      <c r="K132" s="215">
        <v>0</v>
      </c>
      <c r="L132" s="215">
        <v>0</v>
      </c>
      <c r="M132" s="214">
        <v>0</v>
      </c>
    </row>
    <row r="133" spans="2:13" s="204" customFormat="1" ht="25.15" customHeight="1" x14ac:dyDescent="0.2">
      <c r="B133" s="213" t="s">
        <v>253</v>
      </c>
      <c r="C133" s="212"/>
      <c r="D133" s="212"/>
      <c r="E133" s="212"/>
      <c r="F133" s="212"/>
      <c r="G133" s="212"/>
      <c r="H133" s="211">
        <v>0</v>
      </c>
      <c r="I133" s="211">
        <v>0</v>
      </c>
      <c r="J133" s="211">
        <v>0</v>
      </c>
      <c r="K133" s="211">
        <v>0</v>
      </c>
      <c r="L133" s="211">
        <v>0</v>
      </c>
      <c r="M133" s="210">
        <v>0</v>
      </c>
    </row>
    <row r="134" spans="2:13" s="204" customFormat="1" ht="19.899999999999999" customHeight="1" x14ac:dyDescent="0.2">
      <c r="B134" s="213" t="s">
        <v>252</v>
      </c>
      <c r="C134" s="212"/>
      <c r="D134" s="212"/>
      <c r="E134" s="212"/>
      <c r="F134" s="212"/>
      <c r="G134" s="212"/>
      <c r="H134" s="211">
        <v>0</v>
      </c>
      <c r="I134" s="211">
        <v>0</v>
      </c>
      <c r="J134" s="211">
        <v>0</v>
      </c>
      <c r="K134" s="211">
        <v>0</v>
      </c>
      <c r="L134" s="211">
        <v>0</v>
      </c>
      <c r="M134" s="210">
        <v>0</v>
      </c>
    </row>
    <row r="135" spans="2:13" s="204" customFormat="1" ht="19.899999999999999" customHeight="1" x14ac:dyDescent="0.2">
      <c r="B135" s="213" t="s">
        <v>251</v>
      </c>
      <c r="C135" s="212"/>
      <c r="D135" s="212"/>
      <c r="E135" s="212"/>
      <c r="F135" s="212"/>
      <c r="G135" s="212"/>
      <c r="H135" s="211">
        <v>0</v>
      </c>
      <c r="I135" s="211">
        <v>0</v>
      </c>
      <c r="J135" s="211">
        <v>0</v>
      </c>
      <c r="K135" s="211">
        <v>0</v>
      </c>
      <c r="L135" s="211">
        <v>0</v>
      </c>
      <c r="M135" s="210">
        <v>0</v>
      </c>
    </row>
    <row r="136" spans="2:13" s="204" customFormat="1" ht="19.899999999999999" customHeight="1" x14ac:dyDescent="0.2">
      <c r="B136" s="213" t="s">
        <v>250</v>
      </c>
      <c r="C136" s="212"/>
      <c r="D136" s="212"/>
      <c r="E136" s="212"/>
      <c r="F136" s="212"/>
      <c r="G136" s="212"/>
      <c r="H136" s="211">
        <v>0</v>
      </c>
      <c r="I136" s="211">
        <v>0</v>
      </c>
      <c r="J136" s="211">
        <v>0</v>
      </c>
      <c r="K136" s="211">
        <v>0</v>
      </c>
      <c r="L136" s="211">
        <v>0</v>
      </c>
      <c r="M136" s="210">
        <v>0</v>
      </c>
    </row>
    <row r="137" spans="2:13" s="204" customFormat="1" ht="25.15" customHeight="1" x14ac:dyDescent="0.2">
      <c r="B137" s="213" t="s">
        <v>249</v>
      </c>
      <c r="C137" s="212"/>
      <c r="D137" s="212"/>
      <c r="E137" s="212"/>
      <c r="F137" s="212"/>
      <c r="G137" s="212"/>
      <c r="H137" s="211">
        <v>0</v>
      </c>
      <c r="I137" s="211">
        <v>0</v>
      </c>
      <c r="J137" s="211">
        <v>0</v>
      </c>
      <c r="K137" s="211">
        <v>0</v>
      </c>
      <c r="L137" s="211">
        <v>0</v>
      </c>
      <c r="M137" s="210">
        <v>0</v>
      </c>
    </row>
    <row r="138" spans="2:13" s="204" customFormat="1" ht="19.899999999999999" customHeight="1" x14ac:dyDescent="0.2">
      <c r="B138" s="213" t="s">
        <v>248</v>
      </c>
      <c r="C138" s="212"/>
      <c r="D138" s="212"/>
      <c r="E138" s="212"/>
      <c r="F138" s="212"/>
      <c r="G138" s="212"/>
      <c r="H138" s="211">
        <v>0</v>
      </c>
      <c r="I138" s="211">
        <v>0</v>
      </c>
      <c r="J138" s="211">
        <v>0</v>
      </c>
      <c r="K138" s="211">
        <v>0</v>
      </c>
      <c r="L138" s="211">
        <v>0</v>
      </c>
      <c r="M138" s="210">
        <v>0</v>
      </c>
    </row>
    <row r="139" spans="2:13" s="204" customFormat="1" ht="25.15" customHeight="1" x14ac:dyDescent="0.2">
      <c r="B139" s="213" t="s">
        <v>247</v>
      </c>
      <c r="C139" s="212"/>
      <c r="D139" s="212"/>
      <c r="E139" s="212"/>
      <c r="F139" s="212"/>
      <c r="G139" s="212"/>
      <c r="H139" s="211">
        <v>0</v>
      </c>
      <c r="I139" s="211">
        <v>0</v>
      </c>
      <c r="J139" s="211">
        <v>0</v>
      </c>
      <c r="K139" s="211">
        <v>0</v>
      </c>
      <c r="L139" s="211">
        <v>0</v>
      </c>
      <c r="M139" s="210">
        <v>0</v>
      </c>
    </row>
    <row r="140" spans="2:13" s="204" customFormat="1" ht="19.899999999999999" customHeight="1" x14ac:dyDescent="0.2">
      <c r="B140" s="217" t="s">
        <v>246</v>
      </c>
      <c r="C140" s="216"/>
      <c r="D140" s="216"/>
      <c r="E140" s="216"/>
      <c r="F140" s="216"/>
      <c r="G140" s="216"/>
      <c r="H140" s="215">
        <v>2490501600</v>
      </c>
      <c r="I140" s="215">
        <v>971010148.13</v>
      </c>
      <c r="J140" s="215">
        <v>3461511748.1300001</v>
      </c>
      <c r="K140" s="215">
        <v>3227329103.73</v>
      </c>
      <c r="L140" s="215">
        <v>3221547280.7399998</v>
      </c>
      <c r="M140" s="214">
        <v>234182644.40000001</v>
      </c>
    </row>
    <row r="141" spans="2:13" s="204" customFormat="1" ht="19.899999999999999" customHeight="1" x14ac:dyDescent="0.2">
      <c r="B141" s="213" t="s">
        <v>245</v>
      </c>
      <c r="C141" s="212"/>
      <c r="D141" s="212"/>
      <c r="E141" s="212"/>
      <c r="F141" s="212"/>
      <c r="G141" s="212"/>
      <c r="H141" s="211">
        <v>0</v>
      </c>
      <c r="I141" s="211">
        <v>0</v>
      </c>
      <c r="J141" s="211">
        <v>0</v>
      </c>
      <c r="K141" s="211">
        <v>0</v>
      </c>
      <c r="L141" s="211">
        <v>0</v>
      </c>
      <c r="M141" s="210">
        <v>0</v>
      </c>
    </row>
    <row r="142" spans="2:13" s="204" customFormat="1" ht="19.899999999999999" customHeight="1" x14ac:dyDescent="0.2">
      <c r="B142" s="213" t="s">
        <v>244</v>
      </c>
      <c r="C142" s="212"/>
      <c r="D142" s="212"/>
      <c r="E142" s="212"/>
      <c r="F142" s="212"/>
      <c r="G142" s="212"/>
      <c r="H142" s="211">
        <v>1025729628</v>
      </c>
      <c r="I142" s="211">
        <v>20409553.219999999</v>
      </c>
      <c r="J142" s="211">
        <v>1046139181.22</v>
      </c>
      <c r="K142" s="211">
        <v>1045064948.22</v>
      </c>
      <c r="L142" s="211">
        <v>1045064948.22</v>
      </c>
      <c r="M142" s="210">
        <v>1074233</v>
      </c>
    </row>
    <row r="143" spans="2:13" s="204" customFormat="1" ht="19.899999999999999" customHeight="1" x14ac:dyDescent="0.2">
      <c r="B143" s="213" t="s">
        <v>243</v>
      </c>
      <c r="C143" s="212"/>
      <c r="D143" s="212"/>
      <c r="E143" s="212"/>
      <c r="F143" s="212"/>
      <c r="G143" s="212"/>
      <c r="H143" s="211">
        <v>1464771972</v>
      </c>
      <c r="I143" s="211">
        <v>950600594.90999997</v>
      </c>
      <c r="J143" s="211">
        <v>2415372566.9099998</v>
      </c>
      <c r="K143" s="211">
        <v>2182264155.5100002</v>
      </c>
      <c r="L143" s="211">
        <v>2176482332.52</v>
      </c>
      <c r="M143" s="210">
        <v>233108411.40000001</v>
      </c>
    </row>
    <row r="144" spans="2:13" s="204" customFormat="1" ht="19.899999999999999" customHeight="1" x14ac:dyDescent="0.2">
      <c r="B144" s="217" t="s">
        <v>242</v>
      </c>
      <c r="C144" s="216"/>
      <c r="D144" s="216"/>
      <c r="E144" s="216"/>
      <c r="F144" s="216"/>
      <c r="G144" s="216"/>
      <c r="H144" s="215">
        <v>0</v>
      </c>
      <c r="I144" s="215">
        <v>60651479.170000002</v>
      </c>
      <c r="J144" s="215">
        <v>60651479.170000002</v>
      </c>
      <c r="K144" s="215">
        <v>60651479.170000002</v>
      </c>
      <c r="L144" s="215">
        <v>60651479.170000002</v>
      </c>
      <c r="M144" s="214">
        <v>0</v>
      </c>
    </row>
    <row r="145" spans="2:13" s="204" customFormat="1" ht="19.899999999999999" customHeight="1" x14ac:dyDescent="0.2">
      <c r="B145" s="213" t="s">
        <v>241</v>
      </c>
      <c r="C145" s="212"/>
      <c r="D145" s="212"/>
      <c r="E145" s="212"/>
      <c r="F145" s="212"/>
      <c r="G145" s="212"/>
      <c r="H145" s="211">
        <v>0</v>
      </c>
      <c r="I145" s="211">
        <v>0</v>
      </c>
      <c r="J145" s="211">
        <v>0</v>
      </c>
      <c r="K145" s="211">
        <v>0</v>
      </c>
      <c r="L145" s="211">
        <v>0</v>
      </c>
      <c r="M145" s="210">
        <v>0</v>
      </c>
    </row>
    <row r="146" spans="2:13" s="204" customFormat="1" ht="19.899999999999999" customHeight="1" x14ac:dyDescent="0.2">
      <c r="B146" s="213" t="s">
        <v>240</v>
      </c>
      <c r="C146" s="212"/>
      <c r="D146" s="212"/>
      <c r="E146" s="212"/>
      <c r="F146" s="212"/>
      <c r="G146" s="212"/>
      <c r="H146" s="211">
        <v>0</v>
      </c>
      <c r="I146" s="211">
        <v>0</v>
      </c>
      <c r="J146" s="211">
        <v>0</v>
      </c>
      <c r="K146" s="211">
        <v>0</v>
      </c>
      <c r="L146" s="211">
        <v>0</v>
      </c>
      <c r="M146" s="210">
        <v>0</v>
      </c>
    </row>
    <row r="147" spans="2:13" s="204" customFormat="1" ht="19.899999999999999" customHeight="1" x14ac:dyDescent="0.2">
      <c r="B147" s="213" t="s">
        <v>239</v>
      </c>
      <c r="C147" s="212"/>
      <c r="D147" s="212"/>
      <c r="E147" s="212"/>
      <c r="F147" s="212"/>
      <c r="G147" s="212"/>
      <c r="H147" s="211">
        <v>0</v>
      </c>
      <c r="I147" s="211">
        <v>0</v>
      </c>
      <c r="J147" s="211">
        <v>0</v>
      </c>
      <c r="K147" s="211">
        <v>0</v>
      </c>
      <c r="L147" s="211">
        <v>0</v>
      </c>
      <c r="M147" s="210">
        <v>0</v>
      </c>
    </row>
    <row r="148" spans="2:13" s="204" customFormat="1" ht="19.899999999999999" customHeight="1" x14ac:dyDescent="0.2">
      <c r="B148" s="213" t="s">
        <v>238</v>
      </c>
      <c r="C148" s="212"/>
      <c r="D148" s="212"/>
      <c r="E148" s="212"/>
      <c r="F148" s="212"/>
      <c r="G148" s="212"/>
      <c r="H148" s="211">
        <v>0</v>
      </c>
      <c r="I148" s="211">
        <v>0</v>
      </c>
      <c r="J148" s="211">
        <v>0</v>
      </c>
      <c r="K148" s="211">
        <v>0</v>
      </c>
      <c r="L148" s="211">
        <v>0</v>
      </c>
      <c r="M148" s="210">
        <v>0</v>
      </c>
    </row>
    <row r="149" spans="2:13" s="204" customFormat="1" ht="19.899999999999999" customHeight="1" x14ac:dyDescent="0.2">
      <c r="B149" s="213" t="s">
        <v>237</v>
      </c>
      <c r="C149" s="212"/>
      <c r="D149" s="212"/>
      <c r="E149" s="212"/>
      <c r="F149" s="212"/>
      <c r="G149" s="212"/>
      <c r="H149" s="211">
        <v>0</v>
      </c>
      <c r="I149" s="211">
        <v>0</v>
      </c>
      <c r="J149" s="211">
        <v>0</v>
      </c>
      <c r="K149" s="211">
        <v>0</v>
      </c>
      <c r="L149" s="211">
        <v>0</v>
      </c>
      <c r="M149" s="210">
        <v>0</v>
      </c>
    </row>
    <row r="150" spans="2:13" s="204" customFormat="1" ht="19.899999999999999" customHeight="1" x14ac:dyDescent="0.2">
      <c r="B150" s="213" t="s">
        <v>236</v>
      </c>
      <c r="C150" s="212"/>
      <c r="D150" s="212"/>
      <c r="E150" s="212"/>
      <c r="F150" s="212"/>
      <c r="G150" s="212"/>
      <c r="H150" s="211">
        <v>0</v>
      </c>
      <c r="I150" s="211">
        <v>0</v>
      </c>
      <c r="J150" s="211">
        <v>0</v>
      </c>
      <c r="K150" s="211">
        <v>0</v>
      </c>
      <c r="L150" s="211">
        <v>0</v>
      </c>
      <c r="M150" s="210">
        <v>0</v>
      </c>
    </row>
    <row r="151" spans="2:13" s="204" customFormat="1" ht="19.899999999999999" customHeight="1" x14ac:dyDescent="0.2">
      <c r="B151" s="213" t="s">
        <v>235</v>
      </c>
      <c r="C151" s="212"/>
      <c r="D151" s="212"/>
      <c r="E151" s="212"/>
      <c r="F151" s="212"/>
      <c r="G151" s="212"/>
      <c r="H151" s="211">
        <v>0</v>
      </c>
      <c r="I151" s="211">
        <v>60651479.170000002</v>
      </c>
      <c r="J151" s="211">
        <v>60651479.170000002</v>
      </c>
      <c r="K151" s="211">
        <v>60651479.170000002</v>
      </c>
      <c r="L151" s="211">
        <v>60651479.170000002</v>
      </c>
      <c r="M151" s="210">
        <v>0</v>
      </c>
    </row>
    <row r="152" spans="2:13" s="204" customFormat="1" ht="27" customHeight="1" x14ac:dyDescent="0.2">
      <c r="B152" s="209" t="s">
        <v>234</v>
      </c>
      <c r="C152" s="208"/>
      <c r="D152" s="208"/>
      <c r="E152" s="208"/>
      <c r="F152" s="208"/>
      <c r="G152" s="207"/>
      <c r="H152" s="206">
        <v>19642114795</v>
      </c>
      <c r="I152" s="206">
        <v>3281533134.6500001</v>
      </c>
      <c r="J152" s="206">
        <v>22923647929.650002</v>
      </c>
      <c r="K152" s="206">
        <v>21475764796.689999</v>
      </c>
      <c r="L152" s="206">
        <v>21181644253.889999</v>
      </c>
      <c r="M152" s="205">
        <v>1447883132.96</v>
      </c>
    </row>
    <row r="153" spans="2:13" ht="409.6" hidden="1" customHeight="1" x14ac:dyDescent="0.2"/>
  </sheetData>
  <mergeCells count="149">
    <mergeCell ref="B41:G41"/>
    <mergeCell ref="B152:G152"/>
    <mergeCell ref="B46:G46"/>
    <mergeCell ref="B47:G47"/>
    <mergeCell ref="B125:G125"/>
    <mergeCell ref="B144:G144"/>
    <mergeCell ref="B131:G131"/>
    <mergeCell ref="B132:G132"/>
    <mergeCell ref="B133:G133"/>
    <mergeCell ref="B134:G134"/>
    <mergeCell ref="B140:G140"/>
    <mergeCell ref="B136:G136"/>
    <mergeCell ref="B137:G137"/>
    <mergeCell ref="B138:G138"/>
    <mergeCell ref="B151:G151"/>
    <mergeCell ref="B142:G142"/>
    <mergeCell ref="B143:G143"/>
    <mergeCell ref="B149:G149"/>
    <mergeCell ref="B150:G150"/>
    <mergeCell ref="B124:G124"/>
    <mergeCell ref="B127:G127"/>
    <mergeCell ref="B126:G126"/>
    <mergeCell ref="B139:G139"/>
    <mergeCell ref="B128:G128"/>
    <mergeCell ref="B129:G129"/>
    <mergeCell ref="B130:G130"/>
    <mergeCell ref="B135:G135"/>
    <mergeCell ref="B118:G118"/>
    <mergeCell ref="B119:G119"/>
    <mergeCell ref="B120:G120"/>
    <mergeCell ref="B121:G121"/>
    <mergeCell ref="B122:G122"/>
    <mergeCell ref="B123:G123"/>
    <mergeCell ref="B106:G106"/>
    <mergeCell ref="B107:G107"/>
    <mergeCell ref="B108:G108"/>
    <mergeCell ref="B110:G110"/>
    <mergeCell ref="B112:G112"/>
    <mergeCell ref="B114:G114"/>
    <mergeCell ref="B100:G100"/>
    <mergeCell ref="B101:G101"/>
    <mergeCell ref="B102:G102"/>
    <mergeCell ref="B103:G103"/>
    <mergeCell ref="B104:G104"/>
    <mergeCell ref="B105:G105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2:G82"/>
    <mergeCell ref="B83:G83"/>
    <mergeCell ref="B84:G84"/>
    <mergeCell ref="B85:G85"/>
    <mergeCell ref="B86:G86"/>
    <mergeCell ref="B87:G87"/>
    <mergeCell ref="B72:G72"/>
    <mergeCell ref="B73:G73"/>
    <mergeCell ref="B74:G74"/>
    <mergeCell ref="B79:G79"/>
    <mergeCell ref="B80:G80"/>
    <mergeCell ref="B81:G81"/>
    <mergeCell ref="B75:G75"/>
    <mergeCell ref="B76:G76"/>
    <mergeCell ref="B68:G68"/>
    <mergeCell ref="B69:G69"/>
    <mergeCell ref="B70:G70"/>
    <mergeCell ref="B71:G71"/>
    <mergeCell ref="B66:G66"/>
    <mergeCell ref="B67:G67"/>
    <mergeCell ref="B53:G53"/>
    <mergeCell ref="B54:G54"/>
    <mergeCell ref="B55:G55"/>
    <mergeCell ref="B56:G56"/>
    <mergeCell ref="B57:G57"/>
    <mergeCell ref="B58:G58"/>
    <mergeCell ref="B20:G20"/>
    <mergeCell ref="B21:G21"/>
    <mergeCell ref="B22:G22"/>
    <mergeCell ref="B23:G23"/>
    <mergeCell ref="B24:G24"/>
    <mergeCell ref="B25:G25"/>
    <mergeCell ref="B26:G26"/>
    <mergeCell ref="B27:G27"/>
    <mergeCell ref="B145:G145"/>
    <mergeCell ref="B146:G146"/>
    <mergeCell ref="B147:G147"/>
    <mergeCell ref="B148:G148"/>
    <mergeCell ref="B141:G141"/>
    <mergeCell ref="B115:G115"/>
    <mergeCell ref="B116:G116"/>
    <mergeCell ref="B117:G117"/>
    <mergeCell ref="B28:G28"/>
    <mergeCell ref="B29:G29"/>
    <mergeCell ref="B30:G30"/>
    <mergeCell ref="B113:G113"/>
    <mergeCell ref="B77:G77"/>
    <mergeCell ref="B78:G78"/>
    <mergeCell ref="B109:G109"/>
    <mergeCell ref="B111:G111"/>
    <mergeCell ref="B51:G51"/>
    <mergeCell ref="B52:G52"/>
    <mergeCell ref="B37:G37"/>
    <mergeCell ref="B38:G38"/>
    <mergeCell ref="B16:G16"/>
    <mergeCell ref="B17:G17"/>
    <mergeCell ref="B31:G31"/>
    <mergeCell ref="B32:G32"/>
    <mergeCell ref="B33:G33"/>
    <mergeCell ref="B34:G34"/>
    <mergeCell ref="B18:G18"/>
    <mergeCell ref="B19:G19"/>
    <mergeCell ref="B12:G12"/>
    <mergeCell ref="B13:G13"/>
    <mergeCell ref="B39:G39"/>
    <mergeCell ref="B40:G40"/>
    <mergeCell ref="B42:G42"/>
    <mergeCell ref="B43:G43"/>
    <mergeCell ref="B14:G14"/>
    <mergeCell ref="B15:G15"/>
    <mergeCell ref="B35:G35"/>
    <mergeCell ref="B36:G36"/>
    <mergeCell ref="D3:D4"/>
    <mergeCell ref="B8:G8"/>
    <mergeCell ref="H8:L8"/>
    <mergeCell ref="B9:G9"/>
    <mergeCell ref="B65:G65"/>
    <mergeCell ref="F3:L5"/>
    <mergeCell ref="B10:G10"/>
    <mergeCell ref="B11:G11"/>
    <mergeCell ref="B44:G44"/>
    <mergeCell ref="B45:G45"/>
    <mergeCell ref="M8:M9"/>
    <mergeCell ref="B60:G60"/>
    <mergeCell ref="B61:G61"/>
    <mergeCell ref="B62:G62"/>
    <mergeCell ref="B63:G63"/>
    <mergeCell ref="B64:G64"/>
    <mergeCell ref="B59:G59"/>
    <mergeCell ref="B48:G48"/>
    <mergeCell ref="B49:G49"/>
    <mergeCell ref="B50:G50"/>
  </mergeCells>
  <pageMargins left="0.51181102362204722" right="0.51181102362204722" top="0.51181102362204722" bottom="0.51181102362204722" header="0.19685039370078741" footer="0.19685039370078741"/>
  <pageSetup scale="56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4"/>
  <sheetViews>
    <sheetView topLeftCell="A43" zoomScale="90" zoomScaleNormal="90" workbookViewId="0">
      <selection activeCell="I62" sqref="I62:I63"/>
    </sheetView>
  </sheetViews>
  <sheetFormatPr baseColWidth="10" defaultColWidth="8.85546875" defaultRowHeight="12.75" x14ac:dyDescent="0.2"/>
  <cols>
    <col min="1" max="1" width="0.7109375" style="249" customWidth="1"/>
    <col min="2" max="2" width="2.140625" style="249" customWidth="1"/>
    <col min="3" max="3" width="5.7109375" style="249" customWidth="1"/>
    <col min="4" max="4" width="8.85546875" style="249" customWidth="1"/>
    <col min="5" max="5" width="6" style="249" customWidth="1"/>
    <col min="6" max="6" width="11.5703125" style="249" customWidth="1"/>
    <col min="7" max="7" width="12.28515625" style="249" customWidth="1"/>
    <col min="8" max="8" width="17.140625" style="249" customWidth="1"/>
    <col min="9" max="9" width="18" style="249" customWidth="1"/>
    <col min="10" max="10" width="20.28515625" style="249" customWidth="1"/>
    <col min="11" max="11" width="19.28515625" style="249" customWidth="1"/>
    <col min="12" max="12" width="9" style="249" customWidth="1"/>
    <col min="13" max="13" width="0.7109375" style="249" customWidth="1"/>
    <col min="14" max="14" width="8.28515625" style="249" customWidth="1"/>
    <col min="15" max="15" width="3.85546875" style="249" customWidth="1"/>
    <col min="16" max="16" width="8.140625" style="249" customWidth="1"/>
    <col min="17" max="17" width="5.5703125" style="249" customWidth="1"/>
    <col min="18" max="18" width="1.7109375" style="249" customWidth="1"/>
    <col min="19" max="256" width="8.85546875" style="249"/>
    <col min="257" max="257" width="0.7109375" style="249" customWidth="1"/>
    <col min="258" max="258" width="2.140625" style="249" customWidth="1"/>
    <col min="259" max="259" width="5.7109375" style="249" customWidth="1"/>
    <col min="260" max="260" width="8.85546875" style="249"/>
    <col min="261" max="261" width="6" style="249" customWidth="1"/>
    <col min="262" max="262" width="11.5703125" style="249" customWidth="1"/>
    <col min="263" max="263" width="12.28515625" style="249" customWidth="1"/>
    <col min="264" max="264" width="17.140625" style="249" customWidth="1"/>
    <col min="265" max="265" width="18" style="249" customWidth="1"/>
    <col min="266" max="266" width="20.28515625" style="249" customWidth="1"/>
    <col min="267" max="267" width="19.28515625" style="249" customWidth="1"/>
    <col min="268" max="268" width="9" style="249" customWidth="1"/>
    <col min="269" max="269" width="0.7109375" style="249" customWidth="1"/>
    <col min="270" max="270" width="8.28515625" style="249" customWidth="1"/>
    <col min="271" max="271" width="3.85546875" style="249" customWidth="1"/>
    <col min="272" max="272" width="8.140625" style="249" customWidth="1"/>
    <col min="273" max="273" width="5.5703125" style="249" customWidth="1"/>
    <col min="274" max="274" width="1.7109375" style="249" customWidth="1"/>
    <col min="275" max="512" width="8.85546875" style="249"/>
    <col min="513" max="513" width="0.7109375" style="249" customWidth="1"/>
    <col min="514" max="514" width="2.140625" style="249" customWidth="1"/>
    <col min="515" max="515" width="5.7109375" style="249" customWidth="1"/>
    <col min="516" max="516" width="8.85546875" style="249"/>
    <col min="517" max="517" width="6" style="249" customWidth="1"/>
    <col min="518" max="518" width="11.5703125" style="249" customWidth="1"/>
    <col min="519" max="519" width="12.28515625" style="249" customWidth="1"/>
    <col min="520" max="520" width="17.140625" style="249" customWidth="1"/>
    <col min="521" max="521" width="18" style="249" customWidth="1"/>
    <col min="522" max="522" width="20.28515625" style="249" customWidth="1"/>
    <col min="523" max="523" width="19.28515625" style="249" customWidth="1"/>
    <col min="524" max="524" width="9" style="249" customWidth="1"/>
    <col min="525" max="525" width="0.7109375" style="249" customWidth="1"/>
    <col min="526" max="526" width="8.28515625" style="249" customWidth="1"/>
    <col min="527" max="527" width="3.85546875" style="249" customWidth="1"/>
    <col min="528" max="528" width="8.140625" style="249" customWidth="1"/>
    <col min="529" max="529" width="5.5703125" style="249" customWidth="1"/>
    <col min="530" max="530" width="1.7109375" style="249" customWidth="1"/>
    <col min="531" max="768" width="8.85546875" style="249"/>
    <col min="769" max="769" width="0.7109375" style="249" customWidth="1"/>
    <col min="770" max="770" width="2.140625" style="249" customWidth="1"/>
    <col min="771" max="771" width="5.7109375" style="249" customWidth="1"/>
    <col min="772" max="772" width="8.85546875" style="249"/>
    <col min="773" max="773" width="6" style="249" customWidth="1"/>
    <col min="774" max="774" width="11.5703125" style="249" customWidth="1"/>
    <col min="775" max="775" width="12.28515625" style="249" customWidth="1"/>
    <col min="776" max="776" width="17.140625" style="249" customWidth="1"/>
    <col min="777" max="777" width="18" style="249" customWidth="1"/>
    <col min="778" max="778" width="20.28515625" style="249" customWidth="1"/>
    <col min="779" max="779" width="19.28515625" style="249" customWidth="1"/>
    <col min="780" max="780" width="9" style="249" customWidth="1"/>
    <col min="781" max="781" width="0.7109375" style="249" customWidth="1"/>
    <col min="782" max="782" width="8.28515625" style="249" customWidth="1"/>
    <col min="783" max="783" width="3.85546875" style="249" customWidth="1"/>
    <col min="784" max="784" width="8.140625" style="249" customWidth="1"/>
    <col min="785" max="785" width="5.5703125" style="249" customWidth="1"/>
    <col min="786" max="786" width="1.7109375" style="249" customWidth="1"/>
    <col min="787" max="1024" width="8.85546875" style="249"/>
    <col min="1025" max="1025" width="0.7109375" style="249" customWidth="1"/>
    <col min="1026" max="1026" width="2.140625" style="249" customWidth="1"/>
    <col min="1027" max="1027" width="5.7109375" style="249" customWidth="1"/>
    <col min="1028" max="1028" width="8.85546875" style="249"/>
    <col min="1029" max="1029" width="6" style="249" customWidth="1"/>
    <col min="1030" max="1030" width="11.5703125" style="249" customWidth="1"/>
    <col min="1031" max="1031" width="12.28515625" style="249" customWidth="1"/>
    <col min="1032" max="1032" width="17.140625" style="249" customWidth="1"/>
    <col min="1033" max="1033" width="18" style="249" customWidth="1"/>
    <col min="1034" max="1034" width="20.28515625" style="249" customWidth="1"/>
    <col min="1035" max="1035" width="19.28515625" style="249" customWidth="1"/>
    <col min="1036" max="1036" width="9" style="249" customWidth="1"/>
    <col min="1037" max="1037" width="0.7109375" style="249" customWidth="1"/>
    <col min="1038" max="1038" width="8.28515625" style="249" customWidth="1"/>
    <col min="1039" max="1039" width="3.85546875" style="249" customWidth="1"/>
    <col min="1040" max="1040" width="8.140625" style="249" customWidth="1"/>
    <col min="1041" max="1041" width="5.5703125" style="249" customWidth="1"/>
    <col min="1042" max="1042" width="1.7109375" style="249" customWidth="1"/>
    <col min="1043" max="1280" width="8.85546875" style="249"/>
    <col min="1281" max="1281" width="0.7109375" style="249" customWidth="1"/>
    <col min="1282" max="1282" width="2.140625" style="249" customWidth="1"/>
    <col min="1283" max="1283" width="5.7109375" style="249" customWidth="1"/>
    <col min="1284" max="1284" width="8.85546875" style="249"/>
    <col min="1285" max="1285" width="6" style="249" customWidth="1"/>
    <col min="1286" max="1286" width="11.5703125" style="249" customWidth="1"/>
    <col min="1287" max="1287" width="12.28515625" style="249" customWidth="1"/>
    <col min="1288" max="1288" width="17.140625" style="249" customWidth="1"/>
    <col min="1289" max="1289" width="18" style="249" customWidth="1"/>
    <col min="1290" max="1290" width="20.28515625" style="249" customWidth="1"/>
    <col min="1291" max="1291" width="19.28515625" style="249" customWidth="1"/>
    <col min="1292" max="1292" width="9" style="249" customWidth="1"/>
    <col min="1293" max="1293" width="0.7109375" style="249" customWidth="1"/>
    <col min="1294" max="1294" width="8.28515625" style="249" customWidth="1"/>
    <col min="1295" max="1295" width="3.85546875" style="249" customWidth="1"/>
    <col min="1296" max="1296" width="8.140625" style="249" customWidth="1"/>
    <col min="1297" max="1297" width="5.5703125" style="249" customWidth="1"/>
    <col min="1298" max="1298" width="1.7109375" style="249" customWidth="1"/>
    <col min="1299" max="1536" width="8.85546875" style="249"/>
    <col min="1537" max="1537" width="0.7109375" style="249" customWidth="1"/>
    <col min="1538" max="1538" width="2.140625" style="249" customWidth="1"/>
    <col min="1539" max="1539" width="5.7109375" style="249" customWidth="1"/>
    <col min="1540" max="1540" width="8.85546875" style="249"/>
    <col min="1541" max="1541" width="6" style="249" customWidth="1"/>
    <col min="1542" max="1542" width="11.5703125" style="249" customWidth="1"/>
    <col min="1543" max="1543" width="12.28515625" style="249" customWidth="1"/>
    <col min="1544" max="1544" width="17.140625" style="249" customWidth="1"/>
    <col min="1545" max="1545" width="18" style="249" customWidth="1"/>
    <col min="1546" max="1546" width="20.28515625" style="249" customWidth="1"/>
    <col min="1547" max="1547" width="19.28515625" style="249" customWidth="1"/>
    <col min="1548" max="1548" width="9" style="249" customWidth="1"/>
    <col min="1549" max="1549" width="0.7109375" style="249" customWidth="1"/>
    <col min="1550" max="1550" width="8.28515625" style="249" customWidth="1"/>
    <col min="1551" max="1551" width="3.85546875" style="249" customWidth="1"/>
    <col min="1552" max="1552" width="8.140625" style="249" customWidth="1"/>
    <col min="1553" max="1553" width="5.5703125" style="249" customWidth="1"/>
    <col min="1554" max="1554" width="1.7109375" style="249" customWidth="1"/>
    <col min="1555" max="1792" width="8.85546875" style="249"/>
    <col min="1793" max="1793" width="0.7109375" style="249" customWidth="1"/>
    <col min="1794" max="1794" width="2.140625" style="249" customWidth="1"/>
    <col min="1795" max="1795" width="5.7109375" style="249" customWidth="1"/>
    <col min="1796" max="1796" width="8.85546875" style="249"/>
    <col min="1797" max="1797" width="6" style="249" customWidth="1"/>
    <col min="1798" max="1798" width="11.5703125" style="249" customWidth="1"/>
    <col min="1799" max="1799" width="12.28515625" style="249" customWidth="1"/>
    <col min="1800" max="1800" width="17.140625" style="249" customWidth="1"/>
    <col min="1801" max="1801" width="18" style="249" customWidth="1"/>
    <col min="1802" max="1802" width="20.28515625" style="249" customWidth="1"/>
    <col min="1803" max="1803" width="19.28515625" style="249" customWidth="1"/>
    <col min="1804" max="1804" width="9" style="249" customWidth="1"/>
    <col min="1805" max="1805" width="0.7109375" style="249" customWidth="1"/>
    <col min="1806" max="1806" width="8.28515625" style="249" customWidth="1"/>
    <col min="1807" max="1807" width="3.85546875" style="249" customWidth="1"/>
    <col min="1808" max="1808" width="8.140625" style="249" customWidth="1"/>
    <col min="1809" max="1809" width="5.5703125" style="249" customWidth="1"/>
    <col min="1810" max="1810" width="1.7109375" style="249" customWidth="1"/>
    <col min="1811" max="2048" width="8.85546875" style="249"/>
    <col min="2049" max="2049" width="0.7109375" style="249" customWidth="1"/>
    <col min="2050" max="2050" width="2.140625" style="249" customWidth="1"/>
    <col min="2051" max="2051" width="5.7109375" style="249" customWidth="1"/>
    <col min="2052" max="2052" width="8.85546875" style="249"/>
    <col min="2053" max="2053" width="6" style="249" customWidth="1"/>
    <col min="2054" max="2054" width="11.5703125" style="249" customWidth="1"/>
    <col min="2055" max="2055" width="12.28515625" style="249" customWidth="1"/>
    <col min="2056" max="2056" width="17.140625" style="249" customWidth="1"/>
    <col min="2057" max="2057" width="18" style="249" customWidth="1"/>
    <col min="2058" max="2058" width="20.28515625" style="249" customWidth="1"/>
    <col min="2059" max="2059" width="19.28515625" style="249" customWidth="1"/>
    <col min="2060" max="2060" width="9" style="249" customWidth="1"/>
    <col min="2061" max="2061" width="0.7109375" style="249" customWidth="1"/>
    <col min="2062" max="2062" width="8.28515625" style="249" customWidth="1"/>
    <col min="2063" max="2063" width="3.85546875" style="249" customWidth="1"/>
    <col min="2064" max="2064" width="8.140625" style="249" customWidth="1"/>
    <col min="2065" max="2065" width="5.5703125" style="249" customWidth="1"/>
    <col min="2066" max="2066" width="1.7109375" style="249" customWidth="1"/>
    <col min="2067" max="2304" width="8.85546875" style="249"/>
    <col min="2305" max="2305" width="0.7109375" style="249" customWidth="1"/>
    <col min="2306" max="2306" width="2.140625" style="249" customWidth="1"/>
    <col min="2307" max="2307" width="5.7109375" style="249" customWidth="1"/>
    <col min="2308" max="2308" width="8.85546875" style="249"/>
    <col min="2309" max="2309" width="6" style="249" customWidth="1"/>
    <col min="2310" max="2310" width="11.5703125" style="249" customWidth="1"/>
    <col min="2311" max="2311" width="12.28515625" style="249" customWidth="1"/>
    <col min="2312" max="2312" width="17.140625" style="249" customWidth="1"/>
    <col min="2313" max="2313" width="18" style="249" customWidth="1"/>
    <col min="2314" max="2314" width="20.28515625" style="249" customWidth="1"/>
    <col min="2315" max="2315" width="19.28515625" style="249" customWidth="1"/>
    <col min="2316" max="2316" width="9" style="249" customWidth="1"/>
    <col min="2317" max="2317" width="0.7109375" style="249" customWidth="1"/>
    <col min="2318" max="2318" width="8.28515625" style="249" customWidth="1"/>
    <col min="2319" max="2319" width="3.85546875" style="249" customWidth="1"/>
    <col min="2320" max="2320" width="8.140625" style="249" customWidth="1"/>
    <col min="2321" max="2321" width="5.5703125" style="249" customWidth="1"/>
    <col min="2322" max="2322" width="1.7109375" style="249" customWidth="1"/>
    <col min="2323" max="2560" width="8.85546875" style="249"/>
    <col min="2561" max="2561" width="0.7109375" style="249" customWidth="1"/>
    <col min="2562" max="2562" width="2.140625" style="249" customWidth="1"/>
    <col min="2563" max="2563" width="5.7109375" style="249" customWidth="1"/>
    <col min="2564" max="2564" width="8.85546875" style="249"/>
    <col min="2565" max="2565" width="6" style="249" customWidth="1"/>
    <col min="2566" max="2566" width="11.5703125" style="249" customWidth="1"/>
    <col min="2567" max="2567" width="12.28515625" style="249" customWidth="1"/>
    <col min="2568" max="2568" width="17.140625" style="249" customWidth="1"/>
    <col min="2569" max="2569" width="18" style="249" customWidth="1"/>
    <col min="2570" max="2570" width="20.28515625" style="249" customWidth="1"/>
    <col min="2571" max="2571" width="19.28515625" style="249" customWidth="1"/>
    <col min="2572" max="2572" width="9" style="249" customWidth="1"/>
    <col min="2573" max="2573" width="0.7109375" style="249" customWidth="1"/>
    <col min="2574" max="2574" width="8.28515625" style="249" customWidth="1"/>
    <col min="2575" max="2575" width="3.85546875" style="249" customWidth="1"/>
    <col min="2576" max="2576" width="8.140625" style="249" customWidth="1"/>
    <col min="2577" max="2577" width="5.5703125" style="249" customWidth="1"/>
    <col min="2578" max="2578" width="1.7109375" style="249" customWidth="1"/>
    <col min="2579" max="2816" width="8.85546875" style="249"/>
    <col min="2817" max="2817" width="0.7109375" style="249" customWidth="1"/>
    <col min="2818" max="2818" width="2.140625" style="249" customWidth="1"/>
    <col min="2819" max="2819" width="5.7109375" style="249" customWidth="1"/>
    <col min="2820" max="2820" width="8.85546875" style="249"/>
    <col min="2821" max="2821" width="6" style="249" customWidth="1"/>
    <col min="2822" max="2822" width="11.5703125" style="249" customWidth="1"/>
    <col min="2823" max="2823" width="12.28515625" style="249" customWidth="1"/>
    <col min="2824" max="2824" width="17.140625" style="249" customWidth="1"/>
    <col min="2825" max="2825" width="18" style="249" customWidth="1"/>
    <col min="2826" max="2826" width="20.28515625" style="249" customWidth="1"/>
    <col min="2827" max="2827" width="19.28515625" style="249" customWidth="1"/>
    <col min="2828" max="2828" width="9" style="249" customWidth="1"/>
    <col min="2829" max="2829" width="0.7109375" style="249" customWidth="1"/>
    <col min="2830" max="2830" width="8.28515625" style="249" customWidth="1"/>
    <col min="2831" max="2831" width="3.85546875" style="249" customWidth="1"/>
    <col min="2832" max="2832" width="8.140625" style="249" customWidth="1"/>
    <col min="2833" max="2833" width="5.5703125" style="249" customWidth="1"/>
    <col min="2834" max="2834" width="1.7109375" style="249" customWidth="1"/>
    <col min="2835" max="3072" width="8.85546875" style="249"/>
    <col min="3073" max="3073" width="0.7109375" style="249" customWidth="1"/>
    <col min="3074" max="3074" width="2.140625" style="249" customWidth="1"/>
    <col min="3075" max="3075" width="5.7109375" style="249" customWidth="1"/>
    <col min="3076" max="3076" width="8.85546875" style="249"/>
    <col min="3077" max="3077" width="6" style="249" customWidth="1"/>
    <col min="3078" max="3078" width="11.5703125" style="249" customWidth="1"/>
    <col min="3079" max="3079" width="12.28515625" style="249" customWidth="1"/>
    <col min="3080" max="3080" width="17.140625" style="249" customWidth="1"/>
    <col min="3081" max="3081" width="18" style="249" customWidth="1"/>
    <col min="3082" max="3082" width="20.28515625" style="249" customWidth="1"/>
    <col min="3083" max="3083" width="19.28515625" style="249" customWidth="1"/>
    <col min="3084" max="3084" width="9" style="249" customWidth="1"/>
    <col min="3085" max="3085" width="0.7109375" style="249" customWidth="1"/>
    <col min="3086" max="3086" width="8.28515625" style="249" customWidth="1"/>
    <col min="3087" max="3087" width="3.85546875" style="249" customWidth="1"/>
    <col min="3088" max="3088" width="8.140625" style="249" customWidth="1"/>
    <col min="3089" max="3089" width="5.5703125" style="249" customWidth="1"/>
    <col min="3090" max="3090" width="1.7109375" style="249" customWidth="1"/>
    <col min="3091" max="3328" width="8.85546875" style="249"/>
    <col min="3329" max="3329" width="0.7109375" style="249" customWidth="1"/>
    <col min="3330" max="3330" width="2.140625" style="249" customWidth="1"/>
    <col min="3331" max="3331" width="5.7109375" style="249" customWidth="1"/>
    <col min="3332" max="3332" width="8.85546875" style="249"/>
    <col min="3333" max="3333" width="6" style="249" customWidth="1"/>
    <col min="3334" max="3334" width="11.5703125" style="249" customWidth="1"/>
    <col min="3335" max="3335" width="12.28515625" style="249" customWidth="1"/>
    <col min="3336" max="3336" width="17.140625" style="249" customWidth="1"/>
    <col min="3337" max="3337" width="18" style="249" customWidth="1"/>
    <col min="3338" max="3338" width="20.28515625" style="249" customWidth="1"/>
    <col min="3339" max="3339" width="19.28515625" style="249" customWidth="1"/>
    <col min="3340" max="3340" width="9" style="249" customWidth="1"/>
    <col min="3341" max="3341" width="0.7109375" style="249" customWidth="1"/>
    <col min="3342" max="3342" width="8.28515625" style="249" customWidth="1"/>
    <col min="3343" max="3343" width="3.85546875" style="249" customWidth="1"/>
    <col min="3344" max="3344" width="8.140625" style="249" customWidth="1"/>
    <col min="3345" max="3345" width="5.5703125" style="249" customWidth="1"/>
    <col min="3346" max="3346" width="1.7109375" style="249" customWidth="1"/>
    <col min="3347" max="3584" width="8.85546875" style="249"/>
    <col min="3585" max="3585" width="0.7109375" style="249" customWidth="1"/>
    <col min="3586" max="3586" width="2.140625" style="249" customWidth="1"/>
    <col min="3587" max="3587" width="5.7109375" style="249" customWidth="1"/>
    <col min="3588" max="3588" width="8.85546875" style="249"/>
    <col min="3589" max="3589" width="6" style="249" customWidth="1"/>
    <col min="3590" max="3590" width="11.5703125" style="249" customWidth="1"/>
    <col min="3591" max="3591" width="12.28515625" style="249" customWidth="1"/>
    <col min="3592" max="3592" width="17.140625" style="249" customWidth="1"/>
    <col min="3593" max="3593" width="18" style="249" customWidth="1"/>
    <col min="3594" max="3594" width="20.28515625" style="249" customWidth="1"/>
    <col min="3595" max="3595" width="19.28515625" style="249" customWidth="1"/>
    <col min="3596" max="3596" width="9" style="249" customWidth="1"/>
    <col min="3597" max="3597" width="0.7109375" style="249" customWidth="1"/>
    <col min="3598" max="3598" width="8.28515625" style="249" customWidth="1"/>
    <col min="3599" max="3599" width="3.85546875" style="249" customWidth="1"/>
    <col min="3600" max="3600" width="8.140625" style="249" customWidth="1"/>
    <col min="3601" max="3601" width="5.5703125" style="249" customWidth="1"/>
    <col min="3602" max="3602" width="1.7109375" style="249" customWidth="1"/>
    <col min="3603" max="3840" width="8.85546875" style="249"/>
    <col min="3841" max="3841" width="0.7109375" style="249" customWidth="1"/>
    <col min="3842" max="3842" width="2.140625" style="249" customWidth="1"/>
    <col min="3843" max="3843" width="5.7109375" style="249" customWidth="1"/>
    <col min="3844" max="3844" width="8.85546875" style="249"/>
    <col min="3845" max="3845" width="6" style="249" customWidth="1"/>
    <col min="3846" max="3846" width="11.5703125" style="249" customWidth="1"/>
    <col min="3847" max="3847" width="12.28515625" style="249" customWidth="1"/>
    <col min="3848" max="3848" width="17.140625" style="249" customWidth="1"/>
    <col min="3849" max="3849" width="18" style="249" customWidth="1"/>
    <col min="3850" max="3850" width="20.28515625" style="249" customWidth="1"/>
    <col min="3851" max="3851" width="19.28515625" style="249" customWidth="1"/>
    <col min="3852" max="3852" width="9" style="249" customWidth="1"/>
    <col min="3853" max="3853" width="0.7109375" style="249" customWidth="1"/>
    <col min="3854" max="3854" width="8.28515625" style="249" customWidth="1"/>
    <col min="3855" max="3855" width="3.85546875" style="249" customWidth="1"/>
    <col min="3856" max="3856" width="8.140625" style="249" customWidth="1"/>
    <col min="3857" max="3857" width="5.5703125" style="249" customWidth="1"/>
    <col min="3858" max="3858" width="1.7109375" style="249" customWidth="1"/>
    <col min="3859" max="4096" width="8.85546875" style="249"/>
    <col min="4097" max="4097" width="0.7109375" style="249" customWidth="1"/>
    <col min="4098" max="4098" width="2.140625" style="249" customWidth="1"/>
    <col min="4099" max="4099" width="5.7109375" style="249" customWidth="1"/>
    <col min="4100" max="4100" width="8.85546875" style="249"/>
    <col min="4101" max="4101" width="6" style="249" customWidth="1"/>
    <col min="4102" max="4102" width="11.5703125" style="249" customWidth="1"/>
    <col min="4103" max="4103" width="12.28515625" style="249" customWidth="1"/>
    <col min="4104" max="4104" width="17.140625" style="249" customWidth="1"/>
    <col min="4105" max="4105" width="18" style="249" customWidth="1"/>
    <col min="4106" max="4106" width="20.28515625" style="249" customWidth="1"/>
    <col min="4107" max="4107" width="19.28515625" style="249" customWidth="1"/>
    <col min="4108" max="4108" width="9" style="249" customWidth="1"/>
    <col min="4109" max="4109" width="0.7109375" style="249" customWidth="1"/>
    <col min="4110" max="4110" width="8.28515625" style="249" customWidth="1"/>
    <col min="4111" max="4111" width="3.85546875" style="249" customWidth="1"/>
    <col min="4112" max="4112" width="8.140625" style="249" customWidth="1"/>
    <col min="4113" max="4113" width="5.5703125" style="249" customWidth="1"/>
    <col min="4114" max="4114" width="1.7109375" style="249" customWidth="1"/>
    <col min="4115" max="4352" width="8.85546875" style="249"/>
    <col min="4353" max="4353" width="0.7109375" style="249" customWidth="1"/>
    <col min="4354" max="4354" width="2.140625" style="249" customWidth="1"/>
    <col min="4355" max="4355" width="5.7109375" style="249" customWidth="1"/>
    <col min="4356" max="4356" width="8.85546875" style="249"/>
    <col min="4357" max="4357" width="6" style="249" customWidth="1"/>
    <col min="4358" max="4358" width="11.5703125" style="249" customWidth="1"/>
    <col min="4359" max="4359" width="12.28515625" style="249" customWidth="1"/>
    <col min="4360" max="4360" width="17.140625" style="249" customWidth="1"/>
    <col min="4361" max="4361" width="18" style="249" customWidth="1"/>
    <col min="4362" max="4362" width="20.28515625" style="249" customWidth="1"/>
    <col min="4363" max="4363" width="19.28515625" style="249" customWidth="1"/>
    <col min="4364" max="4364" width="9" style="249" customWidth="1"/>
    <col min="4365" max="4365" width="0.7109375" style="249" customWidth="1"/>
    <col min="4366" max="4366" width="8.28515625" style="249" customWidth="1"/>
    <col min="4367" max="4367" width="3.85546875" style="249" customWidth="1"/>
    <col min="4368" max="4368" width="8.140625" style="249" customWidth="1"/>
    <col min="4369" max="4369" width="5.5703125" style="249" customWidth="1"/>
    <col min="4370" max="4370" width="1.7109375" style="249" customWidth="1"/>
    <col min="4371" max="4608" width="8.85546875" style="249"/>
    <col min="4609" max="4609" width="0.7109375" style="249" customWidth="1"/>
    <col min="4610" max="4610" width="2.140625" style="249" customWidth="1"/>
    <col min="4611" max="4611" width="5.7109375" style="249" customWidth="1"/>
    <col min="4612" max="4612" width="8.85546875" style="249"/>
    <col min="4613" max="4613" width="6" style="249" customWidth="1"/>
    <col min="4614" max="4614" width="11.5703125" style="249" customWidth="1"/>
    <col min="4615" max="4615" width="12.28515625" style="249" customWidth="1"/>
    <col min="4616" max="4616" width="17.140625" style="249" customWidth="1"/>
    <col min="4617" max="4617" width="18" style="249" customWidth="1"/>
    <col min="4618" max="4618" width="20.28515625" style="249" customWidth="1"/>
    <col min="4619" max="4619" width="19.28515625" style="249" customWidth="1"/>
    <col min="4620" max="4620" width="9" style="249" customWidth="1"/>
    <col min="4621" max="4621" width="0.7109375" style="249" customWidth="1"/>
    <col min="4622" max="4622" width="8.28515625" style="249" customWidth="1"/>
    <col min="4623" max="4623" width="3.85546875" style="249" customWidth="1"/>
    <col min="4624" max="4624" width="8.140625" style="249" customWidth="1"/>
    <col min="4625" max="4625" width="5.5703125" style="249" customWidth="1"/>
    <col min="4626" max="4626" width="1.7109375" style="249" customWidth="1"/>
    <col min="4627" max="4864" width="8.85546875" style="249"/>
    <col min="4865" max="4865" width="0.7109375" style="249" customWidth="1"/>
    <col min="4866" max="4866" width="2.140625" style="249" customWidth="1"/>
    <col min="4867" max="4867" width="5.7109375" style="249" customWidth="1"/>
    <col min="4868" max="4868" width="8.85546875" style="249"/>
    <col min="4869" max="4869" width="6" style="249" customWidth="1"/>
    <col min="4870" max="4870" width="11.5703125" style="249" customWidth="1"/>
    <col min="4871" max="4871" width="12.28515625" style="249" customWidth="1"/>
    <col min="4872" max="4872" width="17.140625" style="249" customWidth="1"/>
    <col min="4873" max="4873" width="18" style="249" customWidth="1"/>
    <col min="4874" max="4874" width="20.28515625" style="249" customWidth="1"/>
    <col min="4875" max="4875" width="19.28515625" style="249" customWidth="1"/>
    <col min="4876" max="4876" width="9" style="249" customWidth="1"/>
    <col min="4877" max="4877" width="0.7109375" style="249" customWidth="1"/>
    <col min="4878" max="4878" width="8.28515625" style="249" customWidth="1"/>
    <col min="4879" max="4879" width="3.85546875" style="249" customWidth="1"/>
    <col min="4880" max="4880" width="8.140625" style="249" customWidth="1"/>
    <col min="4881" max="4881" width="5.5703125" style="249" customWidth="1"/>
    <col min="4882" max="4882" width="1.7109375" style="249" customWidth="1"/>
    <col min="4883" max="5120" width="8.85546875" style="249"/>
    <col min="5121" max="5121" width="0.7109375" style="249" customWidth="1"/>
    <col min="5122" max="5122" width="2.140625" style="249" customWidth="1"/>
    <col min="5123" max="5123" width="5.7109375" style="249" customWidth="1"/>
    <col min="5124" max="5124" width="8.85546875" style="249"/>
    <col min="5125" max="5125" width="6" style="249" customWidth="1"/>
    <col min="5126" max="5126" width="11.5703125" style="249" customWidth="1"/>
    <col min="5127" max="5127" width="12.28515625" style="249" customWidth="1"/>
    <col min="5128" max="5128" width="17.140625" style="249" customWidth="1"/>
    <col min="5129" max="5129" width="18" style="249" customWidth="1"/>
    <col min="5130" max="5130" width="20.28515625" style="249" customWidth="1"/>
    <col min="5131" max="5131" width="19.28515625" style="249" customWidth="1"/>
    <col min="5132" max="5132" width="9" style="249" customWidth="1"/>
    <col min="5133" max="5133" width="0.7109375" style="249" customWidth="1"/>
    <col min="5134" max="5134" width="8.28515625" style="249" customWidth="1"/>
    <col min="5135" max="5135" width="3.85546875" style="249" customWidth="1"/>
    <col min="5136" max="5136" width="8.140625" style="249" customWidth="1"/>
    <col min="5137" max="5137" width="5.5703125" style="249" customWidth="1"/>
    <col min="5138" max="5138" width="1.7109375" style="249" customWidth="1"/>
    <col min="5139" max="5376" width="8.85546875" style="249"/>
    <col min="5377" max="5377" width="0.7109375" style="249" customWidth="1"/>
    <col min="5378" max="5378" width="2.140625" style="249" customWidth="1"/>
    <col min="5379" max="5379" width="5.7109375" style="249" customWidth="1"/>
    <col min="5380" max="5380" width="8.85546875" style="249"/>
    <col min="5381" max="5381" width="6" style="249" customWidth="1"/>
    <col min="5382" max="5382" width="11.5703125" style="249" customWidth="1"/>
    <col min="5383" max="5383" width="12.28515625" style="249" customWidth="1"/>
    <col min="5384" max="5384" width="17.140625" style="249" customWidth="1"/>
    <col min="5385" max="5385" width="18" style="249" customWidth="1"/>
    <col min="5386" max="5386" width="20.28515625" style="249" customWidth="1"/>
    <col min="5387" max="5387" width="19.28515625" style="249" customWidth="1"/>
    <col min="5388" max="5388" width="9" style="249" customWidth="1"/>
    <col min="5389" max="5389" width="0.7109375" style="249" customWidth="1"/>
    <col min="5390" max="5390" width="8.28515625" style="249" customWidth="1"/>
    <col min="5391" max="5391" width="3.85546875" style="249" customWidth="1"/>
    <col min="5392" max="5392" width="8.140625" style="249" customWidth="1"/>
    <col min="5393" max="5393" width="5.5703125" style="249" customWidth="1"/>
    <col min="5394" max="5394" width="1.7109375" style="249" customWidth="1"/>
    <col min="5395" max="5632" width="8.85546875" style="249"/>
    <col min="5633" max="5633" width="0.7109375" style="249" customWidth="1"/>
    <col min="5634" max="5634" width="2.140625" style="249" customWidth="1"/>
    <col min="5635" max="5635" width="5.7109375" style="249" customWidth="1"/>
    <col min="5636" max="5636" width="8.85546875" style="249"/>
    <col min="5637" max="5637" width="6" style="249" customWidth="1"/>
    <col min="5638" max="5638" width="11.5703125" style="249" customWidth="1"/>
    <col min="5639" max="5639" width="12.28515625" style="249" customWidth="1"/>
    <col min="5640" max="5640" width="17.140625" style="249" customWidth="1"/>
    <col min="5641" max="5641" width="18" style="249" customWidth="1"/>
    <col min="5642" max="5642" width="20.28515625" style="249" customWidth="1"/>
    <col min="5643" max="5643" width="19.28515625" style="249" customWidth="1"/>
    <col min="5644" max="5644" width="9" style="249" customWidth="1"/>
    <col min="5645" max="5645" width="0.7109375" style="249" customWidth="1"/>
    <col min="5646" max="5646" width="8.28515625" style="249" customWidth="1"/>
    <col min="5647" max="5647" width="3.85546875" style="249" customWidth="1"/>
    <col min="5648" max="5648" width="8.140625" style="249" customWidth="1"/>
    <col min="5649" max="5649" width="5.5703125" style="249" customWidth="1"/>
    <col min="5650" max="5650" width="1.7109375" style="249" customWidth="1"/>
    <col min="5651" max="5888" width="8.85546875" style="249"/>
    <col min="5889" max="5889" width="0.7109375" style="249" customWidth="1"/>
    <col min="5890" max="5890" width="2.140625" style="249" customWidth="1"/>
    <col min="5891" max="5891" width="5.7109375" style="249" customWidth="1"/>
    <col min="5892" max="5892" width="8.85546875" style="249"/>
    <col min="5893" max="5893" width="6" style="249" customWidth="1"/>
    <col min="5894" max="5894" width="11.5703125" style="249" customWidth="1"/>
    <col min="5895" max="5895" width="12.28515625" style="249" customWidth="1"/>
    <col min="5896" max="5896" width="17.140625" style="249" customWidth="1"/>
    <col min="5897" max="5897" width="18" style="249" customWidth="1"/>
    <col min="5898" max="5898" width="20.28515625" style="249" customWidth="1"/>
    <col min="5899" max="5899" width="19.28515625" style="249" customWidth="1"/>
    <col min="5900" max="5900" width="9" style="249" customWidth="1"/>
    <col min="5901" max="5901" width="0.7109375" style="249" customWidth="1"/>
    <col min="5902" max="5902" width="8.28515625" style="249" customWidth="1"/>
    <col min="5903" max="5903" width="3.85546875" style="249" customWidth="1"/>
    <col min="5904" max="5904" width="8.140625" style="249" customWidth="1"/>
    <col min="5905" max="5905" width="5.5703125" style="249" customWidth="1"/>
    <col min="5906" max="5906" width="1.7109375" style="249" customWidth="1"/>
    <col min="5907" max="6144" width="8.85546875" style="249"/>
    <col min="6145" max="6145" width="0.7109375" style="249" customWidth="1"/>
    <col min="6146" max="6146" width="2.140625" style="249" customWidth="1"/>
    <col min="6147" max="6147" width="5.7109375" style="249" customWidth="1"/>
    <col min="6148" max="6148" width="8.85546875" style="249"/>
    <col min="6149" max="6149" width="6" style="249" customWidth="1"/>
    <col min="6150" max="6150" width="11.5703125" style="249" customWidth="1"/>
    <col min="6151" max="6151" width="12.28515625" style="249" customWidth="1"/>
    <col min="6152" max="6152" width="17.140625" style="249" customWidth="1"/>
    <col min="6153" max="6153" width="18" style="249" customWidth="1"/>
    <col min="6154" max="6154" width="20.28515625" style="249" customWidth="1"/>
    <col min="6155" max="6155" width="19.28515625" style="249" customWidth="1"/>
    <col min="6156" max="6156" width="9" style="249" customWidth="1"/>
    <col min="6157" max="6157" width="0.7109375" style="249" customWidth="1"/>
    <col min="6158" max="6158" width="8.28515625" style="249" customWidth="1"/>
    <col min="6159" max="6159" width="3.85546875" style="249" customWidth="1"/>
    <col min="6160" max="6160" width="8.140625" style="249" customWidth="1"/>
    <col min="6161" max="6161" width="5.5703125" style="249" customWidth="1"/>
    <col min="6162" max="6162" width="1.7109375" style="249" customWidth="1"/>
    <col min="6163" max="6400" width="8.85546875" style="249"/>
    <col min="6401" max="6401" width="0.7109375" style="249" customWidth="1"/>
    <col min="6402" max="6402" width="2.140625" style="249" customWidth="1"/>
    <col min="6403" max="6403" width="5.7109375" style="249" customWidth="1"/>
    <col min="6404" max="6404" width="8.85546875" style="249"/>
    <col min="6405" max="6405" width="6" style="249" customWidth="1"/>
    <col min="6406" max="6406" width="11.5703125" style="249" customWidth="1"/>
    <col min="6407" max="6407" width="12.28515625" style="249" customWidth="1"/>
    <col min="6408" max="6408" width="17.140625" style="249" customWidth="1"/>
    <col min="6409" max="6409" width="18" style="249" customWidth="1"/>
    <col min="6410" max="6410" width="20.28515625" style="249" customWidth="1"/>
    <col min="6411" max="6411" width="19.28515625" style="249" customWidth="1"/>
    <col min="6412" max="6412" width="9" style="249" customWidth="1"/>
    <col min="6413" max="6413" width="0.7109375" style="249" customWidth="1"/>
    <col min="6414" max="6414" width="8.28515625" style="249" customWidth="1"/>
    <col min="6415" max="6415" width="3.85546875" style="249" customWidth="1"/>
    <col min="6416" max="6416" width="8.140625" style="249" customWidth="1"/>
    <col min="6417" max="6417" width="5.5703125" style="249" customWidth="1"/>
    <col min="6418" max="6418" width="1.7109375" style="249" customWidth="1"/>
    <col min="6419" max="6656" width="8.85546875" style="249"/>
    <col min="6657" max="6657" width="0.7109375" style="249" customWidth="1"/>
    <col min="6658" max="6658" width="2.140625" style="249" customWidth="1"/>
    <col min="6659" max="6659" width="5.7109375" style="249" customWidth="1"/>
    <col min="6660" max="6660" width="8.85546875" style="249"/>
    <col min="6661" max="6661" width="6" style="249" customWidth="1"/>
    <col min="6662" max="6662" width="11.5703125" style="249" customWidth="1"/>
    <col min="6663" max="6663" width="12.28515625" style="249" customWidth="1"/>
    <col min="6664" max="6664" width="17.140625" style="249" customWidth="1"/>
    <col min="6665" max="6665" width="18" style="249" customWidth="1"/>
    <col min="6666" max="6666" width="20.28515625" style="249" customWidth="1"/>
    <col min="6667" max="6667" width="19.28515625" style="249" customWidth="1"/>
    <col min="6668" max="6668" width="9" style="249" customWidth="1"/>
    <col min="6669" max="6669" width="0.7109375" style="249" customWidth="1"/>
    <col min="6670" max="6670" width="8.28515625" style="249" customWidth="1"/>
    <col min="6671" max="6671" width="3.85546875" style="249" customWidth="1"/>
    <col min="6672" max="6672" width="8.140625" style="249" customWidth="1"/>
    <col min="6673" max="6673" width="5.5703125" style="249" customWidth="1"/>
    <col min="6674" max="6674" width="1.7109375" style="249" customWidth="1"/>
    <col min="6675" max="6912" width="8.85546875" style="249"/>
    <col min="6913" max="6913" width="0.7109375" style="249" customWidth="1"/>
    <col min="6914" max="6914" width="2.140625" style="249" customWidth="1"/>
    <col min="6915" max="6915" width="5.7109375" style="249" customWidth="1"/>
    <col min="6916" max="6916" width="8.85546875" style="249"/>
    <col min="6917" max="6917" width="6" style="249" customWidth="1"/>
    <col min="6918" max="6918" width="11.5703125" style="249" customWidth="1"/>
    <col min="6919" max="6919" width="12.28515625" style="249" customWidth="1"/>
    <col min="6920" max="6920" width="17.140625" style="249" customWidth="1"/>
    <col min="6921" max="6921" width="18" style="249" customWidth="1"/>
    <col min="6922" max="6922" width="20.28515625" style="249" customWidth="1"/>
    <col min="6923" max="6923" width="19.28515625" style="249" customWidth="1"/>
    <col min="6924" max="6924" width="9" style="249" customWidth="1"/>
    <col min="6925" max="6925" width="0.7109375" style="249" customWidth="1"/>
    <col min="6926" max="6926" width="8.28515625" style="249" customWidth="1"/>
    <col min="6927" max="6927" width="3.85546875" style="249" customWidth="1"/>
    <col min="6928" max="6928" width="8.140625" style="249" customWidth="1"/>
    <col min="6929" max="6929" width="5.5703125" style="249" customWidth="1"/>
    <col min="6930" max="6930" width="1.7109375" style="249" customWidth="1"/>
    <col min="6931" max="7168" width="8.85546875" style="249"/>
    <col min="7169" max="7169" width="0.7109375" style="249" customWidth="1"/>
    <col min="7170" max="7170" width="2.140625" style="249" customWidth="1"/>
    <col min="7171" max="7171" width="5.7109375" style="249" customWidth="1"/>
    <col min="7172" max="7172" width="8.85546875" style="249"/>
    <col min="7173" max="7173" width="6" style="249" customWidth="1"/>
    <col min="7174" max="7174" width="11.5703125" style="249" customWidth="1"/>
    <col min="7175" max="7175" width="12.28515625" style="249" customWidth="1"/>
    <col min="7176" max="7176" width="17.140625" style="249" customWidth="1"/>
    <col min="7177" max="7177" width="18" style="249" customWidth="1"/>
    <col min="7178" max="7178" width="20.28515625" style="249" customWidth="1"/>
    <col min="7179" max="7179" width="19.28515625" style="249" customWidth="1"/>
    <col min="7180" max="7180" width="9" style="249" customWidth="1"/>
    <col min="7181" max="7181" width="0.7109375" style="249" customWidth="1"/>
    <col min="7182" max="7182" width="8.28515625" style="249" customWidth="1"/>
    <col min="7183" max="7183" width="3.85546875" style="249" customWidth="1"/>
    <col min="7184" max="7184" width="8.140625" style="249" customWidth="1"/>
    <col min="7185" max="7185" width="5.5703125" style="249" customWidth="1"/>
    <col min="7186" max="7186" width="1.7109375" style="249" customWidth="1"/>
    <col min="7187" max="7424" width="8.85546875" style="249"/>
    <col min="7425" max="7425" width="0.7109375" style="249" customWidth="1"/>
    <col min="7426" max="7426" width="2.140625" style="249" customWidth="1"/>
    <col min="7427" max="7427" width="5.7109375" style="249" customWidth="1"/>
    <col min="7428" max="7428" width="8.85546875" style="249"/>
    <col min="7429" max="7429" width="6" style="249" customWidth="1"/>
    <col min="7430" max="7430" width="11.5703125" style="249" customWidth="1"/>
    <col min="7431" max="7431" width="12.28515625" style="249" customWidth="1"/>
    <col min="7432" max="7432" width="17.140625" style="249" customWidth="1"/>
    <col min="7433" max="7433" width="18" style="249" customWidth="1"/>
    <col min="7434" max="7434" width="20.28515625" style="249" customWidth="1"/>
    <col min="7435" max="7435" width="19.28515625" style="249" customWidth="1"/>
    <col min="7436" max="7436" width="9" style="249" customWidth="1"/>
    <col min="7437" max="7437" width="0.7109375" style="249" customWidth="1"/>
    <col min="7438" max="7438" width="8.28515625" style="249" customWidth="1"/>
    <col min="7439" max="7439" width="3.85546875" style="249" customWidth="1"/>
    <col min="7440" max="7440" width="8.140625" style="249" customWidth="1"/>
    <col min="7441" max="7441" width="5.5703125" style="249" customWidth="1"/>
    <col min="7442" max="7442" width="1.7109375" style="249" customWidth="1"/>
    <col min="7443" max="7680" width="8.85546875" style="249"/>
    <col min="7681" max="7681" width="0.7109375" style="249" customWidth="1"/>
    <col min="7682" max="7682" width="2.140625" style="249" customWidth="1"/>
    <col min="7683" max="7683" width="5.7109375" style="249" customWidth="1"/>
    <col min="7684" max="7684" width="8.85546875" style="249"/>
    <col min="7685" max="7685" width="6" style="249" customWidth="1"/>
    <col min="7686" max="7686" width="11.5703125" style="249" customWidth="1"/>
    <col min="7687" max="7687" width="12.28515625" style="249" customWidth="1"/>
    <col min="7688" max="7688" width="17.140625" style="249" customWidth="1"/>
    <col min="7689" max="7689" width="18" style="249" customWidth="1"/>
    <col min="7690" max="7690" width="20.28515625" style="249" customWidth="1"/>
    <col min="7691" max="7691" width="19.28515625" style="249" customWidth="1"/>
    <col min="7692" max="7692" width="9" style="249" customWidth="1"/>
    <col min="7693" max="7693" width="0.7109375" style="249" customWidth="1"/>
    <col min="7694" max="7694" width="8.28515625" style="249" customWidth="1"/>
    <col min="7695" max="7695" width="3.85546875" style="249" customWidth="1"/>
    <col min="7696" max="7696" width="8.140625" style="249" customWidth="1"/>
    <col min="7697" max="7697" width="5.5703125" style="249" customWidth="1"/>
    <col min="7698" max="7698" width="1.7109375" style="249" customWidth="1"/>
    <col min="7699" max="7936" width="8.85546875" style="249"/>
    <col min="7937" max="7937" width="0.7109375" style="249" customWidth="1"/>
    <col min="7938" max="7938" width="2.140625" style="249" customWidth="1"/>
    <col min="7939" max="7939" width="5.7109375" style="249" customWidth="1"/>
    <col min="7940" max="7940" width="8.85546875" style="249"/>
    <col min="7941" max="7941" width="6" style="249" customWidth="1"/>
    <col min="7942" max="7942" width="11.5703125" style="249" customWidth="1"/>
    <col min="7943" max="7943" width="12.28515625" style="249" customWidth="1"/>
    <col min="7944" max="7944" width="17.140625" style="249" customWidth="1"/>
    <col min="7945" max="7945" width="18" style="249" customWidth="1"/>
    <col min="7946" max="7946" width="20.28515625" style="249" customWidth="1"/>
    <col min="7947" max="7947" width="19.28515625" style="249" customWidth="1"/>
    <col min="7948" max="7948" width="9" style="249" customWidth="1"/>
    <col min="7949" max="7949" width="0.7109375" style="249" customWidth="1"/>
    <col min="7950" max="7950" width="8.28515625" style="249" customWidth="1"/>
    <col min="7951" max="7951" width="3.85546875" style="249" customWidth="1"/>
    <col min="7952" max="7952" width="8.140625" style="249" customWidth="1"/>
    <col min="7953" max="7953" width="5.5703125" style="249" customWidth="1"/>
    <col min="7954" max="7954" width="1.7109375" style="249" customWidth="1"/>
    <col min="7955" max="8192" width="8.85546875" style="249"/>
    <col min="8193" max="8193" width="0.7109375" style="249" customWidth="1"/>
    <col min="8194" max="8194" width="2.140625" style="249" customWidth="1"/>
    <col min="8195" max="8195" width="5.7109375" style="249" customWidth="1"/>
    <col min="8196" max="8196" width="8.85546875" style="249"/>
    <col min="8197" max="8197" width="6" style="249" customWidth="1"/>
    <col min="8198" max="8198" width="11.5703125" style="249" customWidth="1"/>
    <col min="8199" max="8199" width="12.28515625" style="249" customWidth="1"/>
    <col min="8200" max="8200" width="17.140625" style="249" customWidth="1"/>
    <col min="8201" max="8201" width="18" style="249" customWidth="1"/>
    <col min="8202" max="8202" width="20.28515625" style="249" customWidth="1"/>
    <col min="8203" max="8203" width="19.28515625" style="249" customWidth="1"/>
    <col min="8204" max="8204" width="9" style="249" customWidth="1"/>
    <col min="8205" max="8205" width="0.7109375" style="249" customWidth="1"/>
    <col min="8206" max="8206" width="8.28515625" style="249" customWidth="1"/>
    <col min="8207" max="8207" width="3.85546875" style="249" customWidth="1"/>
    <col min="8208" max="8208" width="8.140625" style="249" customWidth="1"/>
    <col min="8209" max="8209" width="5.5703125" style="249" customWidth="1"/>
    <col min="8210" max="8210" width="1.7109375" style="249" customWidth="1"/>
    <col min="8211" max="8448" width="8.85546875" style="249"/>
    <col min="8449" max="8449" width="0.7109375" style="249" customWidth="1"/>
    <col min="8450" max="8450" width="2.140625" style="249" customWidth="1"/>
    <col min="8451" max="8451" width="5.7109375" style="249" customWidth="1"/>
    <col min="8452" max="8452" width="8.85546875" style="249"/>
    <col min="8453" max="8453" width="6" style="249" customWidth="1"/>
    <col min="8454" max="8454" width="11.5703125" style="249" customWidth="1"/>
    <col min="8455" max="8455" width="12.28515625" style="249" customWidth="1"/>
    <col min="8456" max="8456" width="17.140625" style="249" customWidth="1"/>
    <col min="8457" max="8457" width="18" style="249" customWidth="1"/>
    <col min="8458" max="8458" width="20.28515625" style="249" customWidth="1"/>
    <col min="8459" max="8459" width="19.28515625" style="249" customWidth="1"/>
    <col min="8460" max="8460" width="9" style="249" customWidth="1"/>
    <col min="8461" max="8461" width="0.7109375" style="249" customWidth="1"/>
    <col min="8462" max="8462" width="8.28515625" style="249" customWidth="1"/>
    <col min="8463" max="8463" width="3.85546875" style="249" customWidth="1"/>
    <col min="8464" max="8464" width="8.140625" style="249" customWidth="1"/>
    <col min="8465" max="8465" width="5.5703125" style="249" customWidth="1"/>
    <col min="8466" max="8466" width="1.7109375" style="249" customWidth="1"/>
    <col min="8467" max="8704" width="8.85546875" style="249"/>
    <col min="8705" max="8705" width="0.7109375" style="249" customWidth="1"/>
    <col min="8706" max="8706" width="2.140625" style="249" customWidth="1"/>
    <col min="8707" max="8707" width="5.7109375" style="249" customWidth="1"/>
    <col min="8708" max="8708" width="8.85546875" style="249"/>
    <col min="8709" max="8709" width="6" style="249" customWidth="1"/>
    <col min="8710" max="8710" width="11.5703125" style="249" customWidth="1"/>
    <col min="8711" max="8711" width="12.28515625" style="249" customWidth="1"/>
    <col min="8712" max="8712" width="17.140625" style="249" customWidth="1"/>
    <col min="8713" max="8713" width="18" style="249" customWidth="1"/>
    <col min="8714" max="8714" width="20.28515625" style="249" customWidth="1"/>
    <col min="8715" max="8715" width="19.28515625" style="249" customWidth="1"/>
    <col min="8716" max="8716" width="9" style="249" customWidth="1"/>
    <col min="8717" max="8717" width="0.7109375" style="249" customWidth="1"/>
    <col min="8718" max="8718" width="8.28515625" style="249" customWidth="1"/>
    <col min="8719" max="8719" width="3.85546875" style="249" customWidth="1"/>
    <col min="8720" max="8720" width="8.140625" style="249" customWidth="1"/>
    <col min="8721" max="8721" width="5.5703125" style="249" customWidth="1"/>
    <col min="8722" max="8722" width="1.7109375" style="249" customWidth="1"/>
    <col min="8723" max="8960" width="8.85546875" style="249"/>
    <col min="8961" max="8961" width="0.7109375" style="249" customWidth="1"/>
    <col min="8962" max="8962" width="2.140625" style="249" customWidth="1"/>
    <col min="8963" max="8963" width="5.7109375" style="249" customWidth="1"/>
    <col min="8964" max="8964" width="8.85546875" style="249"/>
    <col min="8965" max="8965" width="6" style="249" customWidth="1"/>
    <col min="8966" max="8966" width="11.5703125" style="249" customWidth="1"/>
    <col min="8967" max="8967" width="12.28515625" style="249" customWidth="1"/>
    <col min="8968" max="8968" width="17.140625" style="249" customWidth="1"/>
    <col min="8969" max="8969" width="18" style="249" customWidth="1"/>
    <col min="8970" max="8970" width="20.28515625" style="249" customWidth="1"/>
    <col min="8971" max="8971" width="19.28515625" style="249" customWidth="1"/>
    <col min="8972" max="8972" width="9" style="249" customWidth="1"/>
    <col min="8973" max="8973" width="0.7109375" style="249" customWidth="1"/>
    <col min="8974" max="8974" width="8.28515625" style="249" customWidth="1"/>
    <col min="8975" max="8975" width="3.85546875" style="249" customWidth="1"/>
    <col min="8976" max="8976" width="8.140625" style="249" customWidth="1"/>
    <col min="8977" max="8977" width="5.5703125" style="249" customWidth="1"/>
    <col min="8978" max="8978" width="1.7109375" style="249" customWidth="1"/>
    <col min="8979" max="9216" width="8.85546875" style="249"/>
    <col min="9217" max="9217" width="0.7109375" style="249" customWidth="1"/>
    <col min="9218" max="9218" width="2.140625" style="249" customWidth="1"/>
    <col min="9219" max="9219" width="5.7109375" style="249" customWidth="1"/>
    <col min="9220" max="9220" width="8.85546875" style="249"/>
    <col min="9221" max="9221" width="6" style="249" customWidth="1"/>
    <col min="9222" max="9222" width="11.5703125" style="249" customWidth="1"/>
    <col min="9223" max="9223" width="12.28515625" style="249" customWidth="1"/>
    <col min="9224" max="9224" width="17.140625" style="249" customWidth="1"/>
    <col min="9225" max="9225" width="18" style="249" customWidth="1"/>
    <col min="9226" max="9226" width="20.28515625" style="249" customWidth="1"/>
    <col min="9227" max="9227" width="19.28515625" style="249" customWidth="1"/>
    <col min="9228" max="9228" width="9" style="249" customWidth="1"/>
    <col min="9229" max="9229" width="0.7109375" style="249" customWidth="1"/>
    <col min="9230" max="9230" width="8.28515625" style="249" customWidth="1"/>
    <col min="9231" max="9231" width="3.85546875" style="249" customWidth="1"/>
    <col min="9232" max="9232" width="8.140625" style="249" customWidth="1"/>
    <col min="9233" max="9233" width="5.5703125" style="249" customWidth="1"/>
    <col min="9234" max="9234" width="1.7109375" style="249" customWidth="1"/>
    <col min="9235" max="9472" width="8.85546875" style="249"/>
    <col min="9473" max="9473" width="0.7109375" style="249" customWidth="1"/>
    <col min="9474" max="9474" width="2.140625" style="249" customWidth="1"/>
    <col min="9475" max="9475" width="5.7109375" style="249" customWidth="1"/>
    <col min="9476" max="9476" width="8.85546875" style="249"/>
    <col min="9477" max="9477" width="6" style="249" customWidth="1"/>
    <col min="9478" max="9478" width="11.5703125" style="249" customWidth="1"/>
    <col min="9479" max="9479" width="12.28515625" style="249" customWidth="1"/>
    <col min="9480" max="9480" width="17.140625" style="249" customWidth="1"/>
    <col min="9481" max="9481" width="18" style="249" customWidth="1"/>
    <col min="9482" max="9482" width="20.28515625" style="249" customWidth="1"/>
    <col min="9483" max="9483" width="19.28515625" style="249" customWidth="1"/>
    <col min="9484" max="9484" width="9" style="249" customWidth="1"/>
    <col min="9485" max="9485" width="0.7109375" style="249" customWidth="1"/>
    <col min="9486" max="9486" width="8.28515625" style="249" customWidth="1"/>
    <col min="9487" max="9487" width="3.85546875" style="249" customWidth="1"/>
    <col min="9488" max="9488" width="8.140625" style="249" customWidth="1"/>
    <col min="9489" max="9489" width="5.5703125" style="249" customWidth="1"/>
    <col min="9490" max="9490" width="1.7109375" style="249" customWidth="1"/>
    <col min="9491" max="9728" width="8.85546875" style="249"/>
    <col min="9729" max="9729" width="0.7109375" style="249" customWidth="1"/>
    <col min="9730" max="9730" width="2.140625" style="249" customWidth="1"/>
    <col min="9731" max="9731" width="5.7109375" style="249" customWidth="1"/>
    <col min="9732" max="9732" width="8.85546875" style="249"/>
    <col min="9733" max="9733" width="6" style="249" customWidth="1"/>
    <col min="9734" max="9734" width="11.5703125" style="249" customWidth="1"/>
    <col min="9735" max="9735" width="12.28515625" style="249" customWidth="1"/>
    <col min="9736" max="9736" width="17.140625" style="249" customWidth="1"/>
    <col min="9737" max="9737" width="18" style="249" customWidth="1"/>
    <col min="9738" max="9738" width="20.28515625" style="249" customWidth="1"/>
    <col min="9739" max="9739" width="19.28515625" style="249" customWidth="1"/>
    <col min="9740" max="9740" width="9" style="249" customWidth="1"/>
    <col min="9741" max="9741" width="0.7109375" style="249" customWidth="1"/>
    <col min="9742" max="9742" width="8.28515625" style="249" customWidth="1"/>
    <col min="9743" max="9743" width="3.85546875" style="249" customWidth="1"/>
    <col min="9744" max="9744" width="8.140625" style="249" customWidth="1"/>
    <col min="9745" max="9745" width="5.5703125" style="249" customWidth="1"/>
    <col min="9746" max="9746" width="1.7109375" style="249" customWidth="1"/>
    <col min="9747" max="9984" width="8.85546875" style="249"/>
    <col min="9985" max="9985" width="0.7109375" style="249" customWidth="1"/>
    <col min="9986" max="9986" width="2.140625" style="249" customWidth="1"/>
    <col min="9987" max="9987" width="5.7109375" style="249" customWidth="1"/>
    <col min="9988" max="9988" width="8.85546875" style="249"/>
    <col min="9989" max="9989" width="6" style="249" customWidth="1"/>
    <col min="9990" max="9990" width="11.5703125" style="249" customWidth="1"/>
    <col min="9991" max="9991" width="12.28515625" style="249" customWidth="1"/>
    <col min="9992" max="9992" width="17.140625" style="249" customWidth="1"/>
    <col min="9993" max="9993" width="18" style="249" customWidth="1"/>
    <col min="9994" max="9994" width="20.28515625" style="249" customWidth="1"/>
    <col min="9995" max="9995" width="19.28515625" style="249" customWidth="1"/>
    <col min="9996" max="9996" width="9" style="249" customWidth="1"/>
    <col min="9997" max="9997" width="0.7109375" style="249" customWidth="1"/>
    <col min="9998" max="9998" width="8.28515625" style="249" customWidth="1"/>
    <col min="9999" max="9999" width="3.85546875" style="249" customWidth="1"/>
    <col min="10000" max="10000" width="8.140625" style="249" customWidth="1"/>
    <col min="10001" max="10001" width="5.5703125" style="249" customWidth="1"/>
    <col min="10002" max="10002" width="1.7109375" style="249" customWidth="1"/>
    <col min="10003" max="10240" width="8.85546875" style="249"/>
    <col min="10241" max="10241" width="0.7109375" style="249" customWidth="1"/>
    <col min="10242" max="10242" width="2.140625" style="249" customWidth="1"/>
    <col min="10243" max="10243" width="5.7109375" style="249" customWidth="1"/>
    <col min="10244" max="10244" width="8.85546875" style="249"/>
    <col min="10245" max="10245" width="6" style="249" customWidth="1"/>
    <col min="10246" max="10246" width="11.5703125" style="249" customWidth="1"/>
    <col min="10247" max="10247" width="12.28515625" style="249" customWidth="1"/>
    <col min="10248" max="10248" width="17.140625" style="249" customWidth="1"/>
    <col min="10249" max="10249" width="18" style="249" customWidth="1"/>
    <col min="10250" max="10250" width="20.28515625" style="249" customWidth="1"/>
    <col min="10251" max="10251" width="19.28515625" style="249" customWidth="1"/>
    <col min="10252" max="10252" width="9" style="249" customWidth="1"/>
    <col min="10253" max="10253" width="0.7109375" style="249" customWidth="1"/>
    <col min="10254" max="10254" width="8.28515625" style="249" customWidth="1"/>
    <col min="10255" max="10255" width="3.85546875" style="249" customWidth="1"/>
    <col min="10256" max="10256" width="8.140625" style="249" customWidth="1"/>
    <col min="10257" max="10257" width="5.5703125" style="249" customWidth="1"/>
    <col min="10258" max="10258" width="1.7109375" style="249" customWidth="1"/>
    <col min="10259" max="10496" width="8.85546875" style="249"/>
    <col min="10497" max="10497" width="0.7109375" style="249" customWidth="1"/>
    <col min="10498" max="10498" width="2.140625" style="249" customWidth="1"/>
    <col min="10499" max="10499" width="5.7109375" style="249" customWidth="1"/>
    <col min="10500" max="10500" width="8.85546875" style="249"/>
    <col min="10501" max="10501" width="6" style="249" customWidth="1"/>
    <col min="10502" max="10502" width="11.5703125" style="249" customWidth="1"/>
    <col min="10503" max="10503" width="12.28515625" style="249" customWidth="1"/>
    <col min="10504" max="10504" width="17.140625" style="249" customWidth="1"/>
    <col min="10505" max="10505" width="18" style="249" customWidth="1"/>
    <col min="10506" max="10506" width="20.28515625" style="249" customWidth="1"/>
    <col min="10507" max="10507" width="19.28515625" style="249" customWidth="1"/>
    <col min="10508" max="10508" width="9" style="249" customWidth="1"/>
    <col min="10509" max="10509" width="0.7109375" style="249" customWidth="1"/>
    <col min="10510" max="10510" width="8.28515625" style="249" customWidth="1"/>
    <col min="10511" max="10511" width="3.85546875" style="249" customWidth="1"/>
    <col min="10512" max="10512" width="8.140625" style="249" customWidth="1"/>
    <col min="10513" max="10513" width="5.5703125" style="249" customWidth="1"/>
    <col min="10514" max="10514" width="1.7109375" style="249" customWidth="1"/>
    <col min="10515" max="10752" width="8.85546875" style="249"/>
    <col min="10753" max="10753" width="0.7109375" style="249" customWidth="1"/>
    <col min="10754" max="10754" width="2.140625" style="249" customWidth="1"/>
    <col min="10755" max="10755" width="5.7109375" style="249" customWidth="1"/>
    <col min="10756" max="10756" width="8.85546875" style="249"/>
    <col min="10757" max="10757" width="6" style="249" customWidth="1"/>
    <col min="10758" max="10758" width="11.5703125" style="249" customWidth="1"/>
    <col min="10759" max="10759" width="12.28515625" style="249" customWidth="1"/>
    <col min="10760" max="10760" width="17.140625" style="249" customWidth="1"/>
    <col min="10761" max="10761" width="18" style="249" customWidth="1"/>
    <col min="10762" max="10762" width="20.28515625" style="249" customWidth="1"/>
    <col min="10763" max="10763" width="19.28515625" style="249" customWidth="1"/>
    <col min="10764" max="10764" width="9" style="249" customWidth="1"/>
    <col min="10765" max="10765" width="0.7109375" style="249" customWidth="1"/>
    <col min="10766" max="10766" width="8.28515625" style="249" customWidth="1"/>
    <col min="10767" max="10767" width="3.85546875" style="249" customWidth="1"/>
    <col min="10768" max="10768" width="8.140625" style="249" customWidth="1"/>
    <col min="10769" max="10769" width="5.5703125" style="249" customWidth="1"/>
    <col min="10770" max="10770" width="1.7109375" style="249" customWidth="1"/>
    <col min="10771" max="11008" width="8.85546875" style="249"/>
    <col min="11009" max="11009" width="0.7109375" style="249" customWidth="1"/>
    <col min="11010" max="11010" width="2.140625" style="249" customWidth="1"/>
    <col min="11011" max="11011" width="5.7109375" style="249" customWidth="1"/>
    <col min="11012" max="11012" width="8.85546875" style="249"/>
    <col min="11013" max="11013" width="6" style="249" customWidth="1"/>
    <col min="11014" max="11014" width="11.5703125" style="249" customWidth="1"/>
    <col min="11015" max="11015" width="12.28515625" style="249" customWidth="1"/>
    <col min="11016" max="11016" width="17.140625" style="249" customWidth="1"/>
    <col min="11017" max="11017" width="18" style="249" customWidth="1"/>
    <col min="11018" max="11018" width="20.28515625" style="249" customWidth="1"/>
    <col min="11019" max="11019" width="19.28515625" style="249" customWidth="1"/>
    <col min="11020" max="11020" width="9" style="249" customWidth="1"/>
    <col min="11021" max="11021" width="0.7109375" style="249" customWidth="1"/>
    <col min="11022" max="11022" width="8.28515625" style="249" customWidth="1"/>
    <col min="11023" max="11023" width="3.85546875" style="249" customWidth="1"/>
    <col min="11024" max="11024" width="8.140625" style="249" customWidth="1"/>
    <col min="11025" max="11025" width="5.5703125" style="249" customWidth="1"/>
    <col min="11026" max="11026" width="1.7109375" style="249" customWidth="1"/>
    <col min="11027" max="11264" width="8.85546875" style="249"/>
    <col min="11265" max="11265" width="0.7109375" style="249" customWidth="1"/>
    <col min="11266" max="11266" width="2.140625" style="249" customWidth="1"/>
    <col min="11267" max="11267" width="5.7109375" style="249" customWidth="1"/>
    <col min="11268" max="11268" width="8.85546875" style="249"/>
    <col min="11269" max="11269" width="6" style="249" customWidth="1"/>
    <col min="11270" max="11270" width="11.5703125" style="249" customWidth="1"/>
    <col min="11271" max="11271" width="12.28515625" style="249" customWidth="1"/>
    <col min="11272" max="11272" width="17.140625" style="249" customWidth="1"/>
    <col min="11273" max="11273" width="18" style="249" customWidth="1"/>
    <col min="11274" max="11274" width="20.28515625" style="249" customWidth="1"/>
    <col min="11275" max="11275" width="19.28515625" style="249" customWidth="1"/>
    <col min="11276" max="11276" width="9" style="249" customWidth="1"/>
    <col min="11277" max="11277" width="0.7109375" style="249" customWidth="1"/>
    <col min="11278" max="11278" width="8.28515625" style="249" customWidth="1"/>
    <col min="11279" max="11279" width="3.85546875" style="249" customWidth="1"/>
    <col min="11280" max="11280" width="8.140625" style="249" customWidth="1"/>
    <col min="11281" max="11281" width="5.5703125" style="249" customWidth="1"/>
    <col min="11282" max="11282" width="1.7109375" style="249" customWidth="1"/>
    <col min="11283" max="11520" width="8.85546875" style="249"/>
    <col min="11521" max="11521" width="0.7109375" style="249" customWidth="1"/>
    <col min="11522" max="11522" width="2.140625" style="249" customWidth="1"/>
    <col min="11523" max="11523" width="5.7109375" style="249" customWidth="1"/>
    <col min="11524" max="11524" width="8.85546875" style="249"/>
    <col min="11525" max="11525" width="6" style="249" customWidth="1"/>
    <col min="11526" max="11526" width="11.5703125" style="249" customWidth="1"/>
    <col min="11527" max="11527" width="12.28515625" style="249" customWidth="1"/>
    <col min="11528" max="11528" width="17.140625" style="249" customWidth="1"/>
    <col min="11529" max="11529" width="18" style="249" customWidth="1"/>
    <col min="11530" max="11530" width="20.28515625" style="249" customWidth="1"/>
    <col min="11531" max="11531" width="19.28515625" style="249" customWidth="1"/>
    <col min="11532" max="11532" width="9" style="249" customWidth="1"/>
    <col min="11533" max="11533" width="0.7109375" style="249" customWidth="1"/>
    <col min="11534" max="11534" width="8.28515625" style="249" customWidth="1"/>
    <col min="11535" max="11535" width="3.85546875" style="249" customWidth="1"/>
    <col min="11536" max="11536" width="8.140625" style="249" customWidth="1"/>
    <col min="11537" max="11537" width="5.5703125" style="249" customWidth="1"/>
    <col min="11538" max="11538" width="1.7109375" style="249" customWidth="1"/>
    <col min="11539" max="11776" width="8.85546875" style="249"/>
    <col min="11777" max="11777" width="0.7109375" style="249" customWidth="1"/>
    <col min="11778" max="11778" width="2.140625" style="249" customWidth="1"/>
    <col min="11779" max="11779" width="5.7109375" style="249" customWidth="1"/>
    <col min="11780" max="11780" width="8.85546875" style="249"/>
    <col min="11781" max="11781" width="6" style="249" customWidth="1"/>
    <col min="11782" max="11782" width="11.5703125" style="249" customWidth="1"/>
    <col min="11783" max="11783" width="12.28515625" style="249" customWidth="1"/>
    <col min="11784" max="11784" width="17.140625" style="249" customWidth="1"/>
    <col min="11785" max="11785" width="18" style="249" customWidth="1"/>
    <col min="11786" max="11786" width="20.28515625" style="249" customWidth="1"/>
    <col min="11787" max="11787" width="19.28515625" style="249" customWidth="1"/>
    <col min="11788" max="11788" width="9" style="249" customWidth="1"/>
    <col min="11789" max="11789" width="0.7109375" style="249" customWidth="1"/>
    <col min="11790" max="11790" width="8.28515625" style="249" customWidth="1"/>
    <col min="11791" max="11791" width="3.85546875" style="249" customWidth="1"/>
    <col min="11792" max="11792" width="8.140625" style="249" customWidth="1"/>
    <col min="11793" max="11793" width="5.5703125" style="249" customWidth="1"/>
    <col min="11794" max="11794" width="1.7109375" style="249" customWidth="1"/>
    <col min="11795" max="12032" width="8.85546875" style="249"/>
    <col min="12033" max="12033" width="0.7109375" style="249" customWidth="1"/>
    <col min="12034" max="12034" width="2.140625" style="249" customWidth="1"/>
    <col min="12035" max="12035" width="5.7109375" style="249" customWidth="1"/>
    <col min="12036" max="12036" width="8.85546875" style="249"/>
    <col min="12037" max="12037" width="6" style="249" customWidth="1"/>
    <col min="12038" max="12038" width="11.5703125" style="249" customWidth="1"/>
    <col min="12039" max="12039" width="12.28515625" style="249" customWidth="1"/>
    <col min="12040" max="12040" width="17.140625" style="249" customWidth="1"/>
    <col min="12041" max="12041" width="18" style="249" customWidth="1"/>
    <col min="12042" max="12042" width="20.28515625" style="249" customWidth="1"/>
    <col min="12043" max="12043" width="19.28515625" style="249" customWidth="1"/>
    <col min="12044" max="12044" width="9" style="249" customWidth="1"/>
    <col min="12045" max="12045" width="0.7109375" style="249" customWidth="1"/>
    <col min="12046" max="12046" width="8.28515625" style="249" customWidth="1"/>
    <col min="12047" max="12047" width="3.85546875" style="249" customWidth="1"/>
    <col min="12048" max="12048" width="8.140625" style="249" customWidth="1"/>
    <col min="12049" max="12049" width="5.5703125" style="249" customWidth="1"/>
    <col min="12050" max="12050" width="1.7109375" style="249" customWidth="1"/>
    <col min="12051" max="12288" width="8.85546875" style="249"/>
    <col min="12289" max="12289" width="0.7109375" style="249" customWidth="1"/>
    <col min="12290" max="12290" width="2.140625" style="249" customWidth="1"/>
    <col min="12291" max="12291" width="5.7109375" style="249" customWidth="1"/>
    <col min="12292" max="12292" width="8.85546875" style="249"/>
    <col min="12293" max="12293" width="6" style="249" customWidth="1"/>
    <col min="12294" max="12294" width="11.5703125" style="249" customWidth="1"/>
    <col min="12295" max="12295" width="12.28515625" style="249" customWidth="1"/>
    <col min="12296" max="12296" width="17.140625" style="249" customWidth="1"/>
    <col min="12297" max="12297" width="18" style="249" customWidth="1"/>
    <col min="12298" max="12298" width="20.28515625" style="249" customWidth="1"/>
    <col min="12299" max="12299" width="19.28515625" style="249" customWidth="1"/>
    <col min="12300" max="12300" width="9" style="249" customWidth="1"/>
    <col min="12301" max="12301" width="0.7109375" style="249" customWidth="1"/>
    <col min="12302" max="12302" width="8.28515625" style="249" customWidth="1"/>
    <col min="12303" max="12303" width="3.85546875" style="249" customWidth="1"/>
    <col min="12304" max="12304" width="8.140625" style="249" customWidth="1"/>
    <col min="12305" max="12305" width="5.5703125" style="249" customWidth="1"/>
    <col min="12306" max="12306" width="1.7109375" style="249" customWidth="1"/>
    <col min="12307" max="12544" width="8.85546875" style="249"/>
    <col min="12545" max="12545" width="0.7109375" style="249" customWidth="1"/>
    <col min="12546" max="12546" width="2.140625" style="249" customWidth="1"/>
    <col min="12547" max="12547" width="5.7109375" style="249" customWidth="1"/>
    <col min="12548" max="12548" width="8.85546875" style="249"/>
    <col min="12549" max="12549" width="6" style="249" customWidth="1"/>
    <col min="12550" max="12550" width="11.5703125" style="249" customWidth="1"/>
    <col min="12551" max="12551" width="12.28515625" style="249" customWidth="1"/>
    <col min="12552" max="12552" width="17.140625" style="249" customWidth="1"/>
    <col min="12553" max="12553" width="18" style="249" customWidth="1"/>
    <col min="12554" max="12554" width="20.28515625" style="249" customWidth="1"/>
    <col min="12555" max="12555" width="19.28515625" style="249" customWidth="1"/>
    <col min="12556" max="12556" width="9" style="249" customWidth="1"/>
    <col min="12557" max="12557" width="0.7109375" style="249" customWidth="1"/>
    <col min="12558" max="12558" width="8.28515625" style="249" customWidth="1"/>
    <col min="12559" max="12559" width="3.85546875" style="249" customWidth="1"/>
    <col min="12560" max="12560" width="8.140625" style="249" customWidth="1"/>
    <col min="12561" max="12561" width="5.5703125" style="249" customWidth="1"/>
    <col min="12562" max="12562" width="1.7109375" style="249" customWidth="1"/>
    <col min="12563" max="12800" width="8.85546875" style="249"/>
    <col min="12801" max="12801" width="0.7109375" style="249" customWidth="1"/>
    <col min="12802" max="12802" width="2.140625" style="249" customWidth="1"/>
    <col min="12803" max="12803" width="5.7109375" style="249" customWidth="1"/>
    <col min="12804" max="12804" width="8.85546875" style="249"/>
    <col min="12805" max="12805" width="6" style="249" customWidth="1"/>
    <col min="12806" max="12806" width="11.5703125" style="249" customWidth="1"/>
    <col min="12807" max="12807" width="12.28515625" style="249" customWidth="1"/>
    <col min="12808" max="12808" width="17.140625" style="249" customWidth="1"/>
    <col min="12809" max="12809" width="18" style="249" customWidth="1"/>
    <col min="12810" max="12810" width="20.28515625" style="249" customWidth="1"/>
    <col min="12811" max="12811" width="19.28515625" style="249" customWidth="1"/>
    <col min="12812" max="12812" width="9" style="249" customWidth="1"/>
    <col min="12813" max="12813" width="0.7109375" style="249" customWidth="1"/>
    <col min="12814" max="12814" width="8.28515625" style="249" customWidth="1"/>
    <col min="12815" max="12815" width="3.85546875" style="249" customWidth="1"/>
    <col min="12816" max="12816" width="8.140625" style="249" customWidth="1"/>
    <col min="12817" max="12817" width="5.5703125" style="249" customWidth="1"/>
    <col min="12818" max="12818" width="1.7109375" style="249" customWidth="1"/>
    <col min="12819" max="13056" width="8.85546875" style="249"/>
    <col min="13057" max="13057" width="0.7109375" style="249" customWidth="1"/>
    <col min="13058" max="13058" width="2.140625" style="249" customWidth="1"/>
    <col min="13059" max="13059" width="5.7109375" style="249" customWidth="1"/>
    <col min="13060" max="13060" width="8.85546875" style="249"/>
    <col min="13061" max="13061" width="6" style="249" customWidth="1"/>
    <col min="13062" max="13062" width="11.5703125" style="249" customWidth="1"/>
    <col min="13063" max="13063" width="12.28515625" style="249" customWidth="1"/>
    <col min="13064" max="13064" width="17.140625" style="249" customWidth="1"/>
    <col min="13065" max="13065" width="18" style="249" customWidth="1"/>
    <col min="13066" max="13066" width="20.28515625" style="249" customWidth="1"/>
    <col min="13067" max="13067" width="19.28515625" style="249" customWidth="1"/>
    <col min="13068" max="13068" width="9" style="249" customWidth="1"/>
    <col min="13069" max="13069" width="0.7109375" style="249" customWidth="1"/>
    <col min="13070" max="13070" width="8.28515625" style="249" customWidth="1"/>
    <col min="13071" max="13071" width="3.85546875" style="249" customWidth="1"/>
    <col min="13072" max="13072" width="8.140625" style="249" customWidth="1"/>
    <col min="13073" max="13073" width="5.5703125" style="249" customWidth="1"/>
    <col min="13074" max="13074" width="1.7109375" style="249" customWidth="1"/>
    <col min="13075" max="13312" width="8.85546875" style="249"/>
    <col min="13313" max="13313" width="0.7109375" style="249" customWidth="1"/>
    <col min="13314" max="13314" width="2.140625" style="249" customWidth="1"/>
    <col min="13315" max="13315" width="5.7109375" style="249" customWidth="1"/>
    <col min="13316" max="13316" width="8.85546875" style="249"/>
    <col min="13317" max="13317" width="6" style="249" customWidth="1"/>
    <col min="13318" max="13318" width="11.5703125" style="249" customWidth="1"/>
    <col min="13319" max="13319" width="12.28515625" style="249" customWidth="1"/>
    <col min="13320" max="13320" width="17.140625" style="249" customWidth="1"/>
    <col min="13321" max="13321" width="18" style="249" customWidth="1"/>
    <col min="13322" max="13322" width="20.28515625" style="249" customWidth="1"/>
    <col min="13323" max="13323" width="19.28515625" style="249" customWidth="1"/>
    <col min="13324" max="13324" width="9" style="249" customWidth="1"/>
    <col min="13325" max="13325" width="0.7109375" style="249" customWidth="1"/>
    <col min="13326" max="13326" width="8.28515625" style="249" customWidth="1"/>
    <col min="13327" max="13327" width="3.85546875" style="249" customWidth="1"/>
    <col min="13328" max="13328" width="8.140625" style="249" customWidth="1"/>
    <col min="13329" max="13329" width="5.5703125" style="249" customWidth="1"/>
    <col min="13330" max="13330" width="1.7109375" style="249" customWidth="1"/>
    <col min="13331" max="13568" width="8.85546875" style="249"/>
    <col min="13569" max="13569" width="0.7109375" style="249" customWidth="1"/>
    <col min="13570" max="13570" width="2.140625" style="249" customWidth="1"/>
    <col min="13571" max="13571" width="5.7109375" style="249" customWidth="1"/>
    <col min="13572" max="13572" width="8.85546875" style="249"/>
    <col min="13573" max="13573" width="6" style="249" customWidth="1"/>
    <col min="13574" max="13574" width="11.5703125" style="249" customWidth="1"/>
    <col min="13575" max="13575" width="12.28515625" style="249" customWidth="1"/>
    <col min="13576" max="13576" width="17.140625" style="249" customWidth="1"/>
    <col min="13577" max="13577" width="18" style="249" customWidth="1"/>
    <col min="13578" max="13578" width="20.28515625" style="249" customWidth="1"/>
    <col min="13579" max="13579" width="19.28515625" style="249" customWidth="1"/>
    <col min="13580" max="13580" width="9" style="249" customWidth="1"/>
    <col min="13581" max="13581" width="0.7109375" style="249" customWidth="1"/>
    <col min="13582" max="13582" width="8.28515625" style="249" customWidth="1"/>
    <col min="13583" max="13583" width="3.85546875" style="249" customWidth="1"/>
    <col min="13584" max="13584" width="8.140625" style="249" customWidth="1"/>
    <col min="13585" max="13585" width="5.5703125" style="249" customWidth="1"/>
    <col min="13586" max="13586" width="1.7109375" style="249" customWidth="1"/>
    <col min="13587" max="13824" width="8.85546875" style="249"/>
    <col min="13825" max="13825" width="0.7109375" style="249" customWidth="1"/>
    <col min="13826" max="13826" width="2.140625" style="249" customWidth="1"/>
    <col min="13827" max="13827" width="5.7109375" style="249" customWidth="1"/>
    <col min="13828" max="13828" width="8.85546875" style="249"/>
    <col min="13829" max="13829" width="6" style="249" customWidth="1"/>
    <col min="13830" max="13830" width="11.5703125" style="249" customWidth="1"/>
    <col min="13831" max="13831" width="12.28515625" style="249" customWidth="1"/>
    <col min="13832" max="13832" width="17.140625" style="249" customWidth="1"/>
    <col min="13833" max="13833" width="18" style="249" customWidth="1"/>
    <col min="13834" max="13834" width="20.28515625" style="249" customWidth="1"/>
    <col min="13835" max="13835" width="19.28515625" style="249" customWidth="1"/>
    <col min="13836" max="13836" width="9" style="249" customWidth="1"/>
    <col min="13837" max="13837" width="0.7109375" style="249" customWidth="1"/>
    <col min="13838" max="13838" width="8.28515625" style="249" customWidth="1"/>
    <col min="13839" max="13839" width="3.85546875" style="249" customWidth="1"/>
    <col min="13840" max="13840" width="8.140625" style="249" customWidth="1"/>
    <col min="13841" max="13841" width="5.5703125" style="249" customWidth="1"/>
    <col min="13842" max="13842" width="1.7109375" style="249" customWidth="1"/>
    <col min="13843" max="14080" width="8.85546875" style="249"/>
    <col min="14081" max="14081" width="0.7109375" style="249" customWidth="1"/>
    <col min="14082" max="14082" width="2.140625" style="249" customWidth="1"/>
    <col min="14083" max="14083" width="5.7109375" style="249" customWidth="1"/>
    <col min="14084" max="14084" width="8.85546875" style="249"/>
    <col min="14085" max="14085" width="6" style="249" customWidth="1"/>
    <col min="14086" max="14086" width="11.5703125" style="249" customWidth="1"/>
    <col min="14087" max="14087" width="12.28515625" style="249" customWidth="1"/>
    <col min="14088" max="14088" width="17.140625" style="249" customWidth="1"/>
    <col min="14089" max="14089" width="18" style="249" customWidth="1"/>
    <col min="14090" max="14090" width="20.28515625" style="249" customWidth="1"/>
    <col min="14091" max="14091" width="19.28515625" style="249" customWidth="1"/>
    <col min="14092" max="14092" width="9" style="249" customWidth="1"/>
    <col min="14093" max="14093" width="0.7109375" style="249" customWidth="1"/>
    <col min="14094" max="14094" width="8.28515625" style="249" customWidth="1"/>
    <col min="14095" max="14095" width="3.85546875" style="249" customWidth="1"/>
    <col min="14096" max="14096" width="8.140625" style="249" customWidth="1"/>
    <col min="14097" max="14097" width="5.5703125" style="249" customWidth="1"/>
    <col min="14098" max="14098" width="1.7109375" style="249" customWidth="1"/>
    <col min="14099" max="14336" width="8.85546875" style="249"/>
    <col min="14337" max="14337" width="0.7109375" style="249" customWidth="1"/>
    <col min="14338" max="14338" width="2.140625" style="249" customWidth="1"/>
    <col min="14339" max="14339" width="5.7109375" style="249" customWidth="1"/>
    <col min="14340" max="14340" width="8.85546875" style="249"/>
    <col min="14341" max="14341" width="6" style="249" customWidth="1"/>
    <col min="14342" max="14342" width="11.5703125" style="249" customWidth="1"/>
    <col min="14343" max="14343" width="12.28515625" style="249" customWidth="1"/>
    <col min="14344" max="14344" width="17.140625" style="249" customWidth="1"/>
    <col min="14345" max="14345" width="18" style="249" customWidth="1"/>
    <col min="14346" max="14346" width="20.28515625" style="249" customWidth="1"/>
    <col min="14347" max="14347" width="19.28515625" style="249" customWidth="1"/>
    <col min="14348" max="14348" width="9" style="249" customWidth="1"/>
    <col min="14349" max="14349" width="0.7109375" style="249" customWidth="1"/>
    <col min="14350" max="14350" width="8.28515625" style="249" customWidth="1"/>
    <col min="14351" max="14351" width="3.85546875" style="249" customWidth="1"/>
    <col min="14352" max="14352" width="8.140625" style="249" customWidth="1"/>
    <col min="14353" max="14353" width="5.5703125" style="249" customWidth="1"/>
    <col min="14354" max="14354" width="1.7109375" style="249" customWidth="1"/>
    <col min="14355" max="14592" width="8.85546875" style="249"/>
    <col min="14593" max="14593" width="0.7109375" style="249" customWidth="1"/>
    <col min="14594" max="14594" width="2.140625" style="249" customWidth="1"/>
    <col min="14595" max="14595" width="5.7109375" style="249" customWidth="1"/>
    <col min="14596" max="14596" width="8.85546875" style="249"/>
    <col min="14597" max="14597" width="6" style="249" customWidth="1"/>
    <col min="14598" max="14598" width="11.5703125" style="249" customWidth="1"/>
    <col min="14599" max="14599" width="12.28515625" style="249" customWidth="1"/>
    <col min="14600" max="14600" width="17.140625" style="249" customWidth="1"/>
    <col min="14601" max="14601" width="18" style="249" customWidth="1"/>
    <col min="14602" max="14602" width="20.28515625" style="249" customWidth="1"/>
    <col min="14603" max="14603" width="19.28515625" style="249" customWidth="1"/>
    <col min="14604" max="14604" width="9" style="249" customWidth="1"/>
    <col min="14605" max="14605" width="0.7109375" style="249" customWidth="1"/>
    <col min="14606" max="14606" width="8.28515625" style="249" customWidth="1"/>
    <col min="14607" max="14607" width="3.85546875" style="249" customWidth="1"/>
    <col min="14608" max="14608" width="8.140625" style="249" customWidth="1"/>
    <col min="14609" max="14609" width="5.5703125" style="249" customWidth="1"/>
    <col min="14610" max="14610" width="1.7109375" style="249" customWidth="1"/>
    <col min="14611" max="14848" width="8.85546875" style="249"/>
    <col min="14849" max="14849" width="0.7109375" style="249" customWidth="1"/>
    <col min="14850" max="14850" width="2.140625" style="249" customWidth="1"/>
    <col min="14851" max="14851" width="5.7109375" style="249" customWidth="1"/>
    <col min="14852" max="14852" width="8.85546875" style="249"/>
    <col min="14853" max="14853" width="6" style="249" customWidth="1"/>
    <col min="14854" max="14854" width="11.5703125" style="249" customWidth="1"/>
    <col min="14855" max="14855" width="12.28515625" style="249" customWidth="1"/>
    <col min="14856" max="14856" width="17.140625" style="249" customWidth="1"/>
    <col min="14857" max="14857" width="18" style="249" customWidth="1"/>
    <col min="14858" max="14858" width="20.28515625" style="249" customWidth="1"/>
    <col min="14859" max="14859" width="19.28515625" style="249" customWidth="1"/>
    <col min="14860" max="14860" width="9" style="249" customWidth="1"/>
    <col min="14861" max="14861" width="0.7109375" style="249" customWidth="1"/>
    <col min="14862" max="14862" width="8.28515625" style="249" customWidth="1"/>
    <col min="14863" max="14863" width="3.85546875" style="249" customWidth="1"/>
    <col min="14864" max="14864" width="8.140625" style="249" customWidth="1"/>
    <col min="14865" max="14865" width="5.5703125" style="249" customWidth="1"/>
    <col min="14866" max="14866" width="1.7109375" style="249" customWidth="1"/>
    <col min="14867" max="15104" width="8.85546875" style="249"/>
    <col min="15105" max="15105" width="0.7109375" style="249" customWidth="1"/>
    <col min="15106" max="15106" width="2.140625" style="249" customWidth="1"/>
    <col min="15107" max="15107" width="5.7109375" style="249" customWidth="1"/>
    <col min="15108" max="15108" width="8.85546875" style="249"/>
    <col min="15109" max="15109" width="6" style="249" customWidth="1"/>
    <col min="15110" max="15110" width="11.5703125" style="249" customWidth="1"/>
    <col min="15111" max="15111" width="12.28515625" style="249" customWidth="1"/>
    <col min="15112" max="15112" width="17.140625" style="249" customWidth="1"/>
    <col min="15113" max="15113" width="18" style="249" customWidth="1"/>
    <col min="15114" max="15114" width="20.28515625" style="249" customWidth="1"/>
    <col min="15115" max="15115" width="19.28515625" style="249" customWidth="1"/>
    <col min="15116" max="15116" width="9" style="249" customWidth="1"/>
    <col min="15117" max="15117" width="0.7109375" style="249" customWidth="1"/>
    <col min="15118" max="15118" width="8.28515625" style="249" customWidth="1"/>
    <col min="15119" max="15119" width="3.85546875" style="249" customWidth="1"/>
    <col min="15120" max="15120" width="8.140625" style="249" customWidth="1"/>
    <col min="15121" max="15121" width="5.5703125" style="249" customWidth="1"/>
    <col min="15122" max="15122" width="1.7109375" style="249" customWidth="1"/>
    <col min="15123" max="15360" width="8.85546875" style="249"/>
    <col min="15361" max="15361" width="0.7109375" style="249" customWidth="1"/>
    <col min="15362" max="15362" width="2.140625" style="249" customWidth="1"/>
    <col min="15363" max="15363" width="5.7109375" style="249" customWidth="1"/>
    <col min="15364" max="15364" width="8.85546875" style="249"/>
    <col min="15365" max="15365" width="6" style="249" customWidth="1"/>
    <col min="15366" max="15366" width="11.5703125" style="249" customWidth="1"/>
    <col min="15367" max="15367" width="12.28515625" style="249" customWidth="1"/>
    <col min="15368" max="15368" width="17.140625" style="249" customWidth="1"/>
    <col min="15369" max="15369" width="18" style="249" customWidth="1"/>
    <col min="15370" max="15370" width="20.28515625" style="249" customWidth="1"/>
    <col min="15371" max="15371" width="19.28515625" style="249" customWidth="1"/>
    <col min="15372" max="15372" width="9" style="249" customWidth="1"/>
    <col min="15373" max="15373" width="0.7109375" style="249" customWidth="1"/>
    <col min="15374" max="15374" width="8.28515625" style="249" customWidth="1"/>
    <col min="15375" max="15375" width="3.85546875" style="249" customWidth="1"/>
    <col min="15376" max="15376" width="8.140625" style="249" customWidth="1"/>
    <col min="15377" max="15377" width="5.5703125" style="249" customWidth="1"/>
    <col min="15378" max="15378" width="1.7109375" style="249" customWidth="1"/>
    <col min="15379" max="15616" width="8.85546875" style="249"/>
    <col min="15617" max="15617" width="0.7109375" style="249" customWidth="1"/>
    <col min="15618" max="15618" width="2.140625" style="249" customWidth="1"/>
    <col min="15619" max="15619" width="5.7109375" style="249" customWidth="1"/>
    <col min="15620" max="15620" width="8.85546875" style="249"/>
    <col min="15621" max="15621" width="6" style="249" customWidth="1"/>
    <col min="15622" max="15622" width="11.5703125" style="249" customWidth="1"/>
    <col min="15623" max="15623" width="12.28515625" style="249" customWidth="1"/>
    <col min="15624" max="15624" width="17.140625" style="249" customWidth="1"/>
    <col min="15625" max="15625" width="18" style="249" customWidth="1"/>
    <col min="15626" max="15626" width="20.28515625" style="249" customWidth="1"/>
    <col min="15627" max="15627" width="19.28515625" style="249" customWidth="1"/>
    <col min="15628" max="15628" width="9" style="249" customWidth="1"/>
    <col min="15629" max="15629" width="0.7109375" style="249" customWidth="1"/>
    <col min="15630" max="15630" width="8.28515625" style="249" customWidth="1"/>
    <col min="15631" max="15631" width="3.85546875" style="249" customWidth="1"/>
    <col min="15632" max="15632" width="8.140625" style="249" customWidth="1"/>
    <col min="15633" max="15633" width="5.5703125" style="249" customWidth="1"/>
    <col min="15634" max="15634" width="1.7109375" style="249" customWidth="1"/>
    <col min="15635" max="15872" width="8.85546875" style="249"/>
    <col min="15873" max="15873" width="0.7109375" style="249" customWidth="1"/>
    <col min="15874" max="15874" width="2.140625" style="249" customWidth="1"/>
    <col min="15875" max="15875" width="5.7109375" style="249" customWidth="1"/>
    <col min="15876" max="15876" width="8.85546875" style="249"/>
    <col min="15877" max="15877" width="6" style="249" customWidth="1"/>
    <col min="15878" max="15878" width="11.5703125" style="249" customWidth="1"/>
    <col min="15879" max="15879" width="12.28515625" style="249" customWidth="1"/>
    <col min="15880" max="15880" width="17.140625" style="249" customWidth="1"/>
    <col min="15881" max="15881" width="18" style="249" customWidth="1"/>
    <col min="15882" max="15882" width="20.28515625" style="249" customWidth="1"/>
    <col min="15883" max="15883" width="19.28515625" style="249" customWidth="1"/>
    <col min="15884" max="15884" width="9" style="249" customWidth="1"/>
    <col min="15885" max="15885" width="0.7109375" style="249" customWidth="1"/>
    <col min="15886" max="15886" width="8.28515625" style="249" customWidth="1"/>
    <col min="15887" max="15887" width="3.85546875" style="249" customWidth="1"/>
    <col min="15888" max="15888" width="8.140625" style="249" customWidth="1"/>
    <col min="15889" max="15889" width="5.5703125" style="249" customWidth="1"/>
    <col min="15890" max="15890" width="1.7109375" style="249" customWidth="1"/>
    <col min="15891" max="16128" width="8.85546875" style="249"/>
    <col min="16129" max="16129" width="0.7109375" style="249" customWidth="1"/>
    <col min="16130" max="16130" width="2.140625" style="249" customWidth="1"/>
    <col min="16131" max="16131" width="5.7109375" style="249" customWidth="1"/>
    <col min="16132" max="16132" width="8.85546875" style="249"/>
    <col min="16133" max="16133" width="6" style="249" customWidth="1"/>
    <col min="16134" max="16134" width="11.5703125" style="249" customWidth="1"/>
    <col min="16135" max="16135" width="12.28515625" style="249" customWidth="1"/>
    <col min="16136" max="16136" width="17.140625" style="249" customWidth="1"/>
    <col min="16137" max="16137" width="18" style="249" customWidth="1"/>
    <col min="16138" max="16138" width="20.28515625" style="249" customWidth="1"/>
    <col min="16139" max="16139" width="19.28515625" style="249" customWidth="1"/>
    <col min="16140" max="16140" width="9" style="249" customWidth="1"/>
    <col min="16141" max="16141" width="0.7109375" style="249" customWidth="1"/>
    <col min="16142" max="16142" width="8.28515625" style="249" customWidth="1"/>
    <col min="16143" max="16143" width="3.85546875" style="249" customWidth="1"/>
    <col min="16144" max="16144" width="8.140625" style="249" customWidth="1"/>
    <col min="16145" max="16145" width="5.5703125" style="249" customWidth="1"/>
    <col min="16146" max="16146" width="1.7109375" style="249" customWidth="1"/>
    <col min="16147" max="16384" width="8.85546875" style="249"/>
  </cols>
  <sheetData>
    <row r="1" spans="2:17" ht="6" customHeight="1" x14ac:dyDescent="0.2"/>
    <row r="2" spans="2:17" ht="12" customHeight="1" x14ac:dyDescent="0.2">
      <c r="B2" s="250"/>
      <c r="C2" s="251"/>
      <c r="D2" s="252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3"/>
    </row>
    <row r="3" spans="2:17" ht="12" customHeight="1" x14ac:dyDescent="0.2">
      <c r="B3" s="254"/>
      <c r="C3" s="255"/>
      <c r="D3" s="256"/>
      <c r="E3" s="255"/>
      <c r="F3" s="257" t="s">
        <v>315</v>
      </c>
      <c r="G3" s="257"/>
      <c r="H3" s="257"/>
      <c r="I3" s="257"/>
      <c r="J3" s="257"/>
      <c r="K3" s="257"/>
      <c r="L3" s="257"/>
      <c r="M3" s="257"/>
      <c r="N3" s="257"/>
      <c r="O3" s="255"/>
      <c r="P3" s="255"/>
      <c r="Q3" s="258"/>
    </row>
    <row r="4" spans="2:17" ht="56.65" customHeight="1" x14ac:dyDescent="0.2">
      <c r="B4" s="254"/>
      <c r="C4" s="255"/>
      <c r="D4" s="256"/>
      <c r="E4" s="255"/>
      <c r="F4" s="257"/>
      <c r="G4" s="257"/>
      <c r="H4" s="257"/>
      <c r="I4" s="257"/>
      <c r="J4" s="257"/>
      <c r="K4" s="257"/>
      <c r="L4" s="257"/>
      <c r="M4" s="257"/>
      <c r="N4" s="257"/>
      <c r="O4" s="255"/>
      <c r="P4" s="255"/>
      <c r="Q4" s="258"/>
    </row>
    <row r="5" spans="2:17" ht="16.899999999999999" customHeight="1" x14ac:dyDescent="0.2">
      <c r="B5" s="254"/>
      <c r="C5" s="255"/>
      <c r="D5" s="256"/>
      <c r="E5" s="255"/>
      <c r="F5" s="257"/>
      <c r="G5" s="257"/>
      <c r="H5" s="257"/>
      <c r="I5" s="257"/>
      <c r="J5" s="257"/>
      <c r="K5" s="257"/>
      <c r="L5" s="257"/>
      <c r="M5" s="257"/>
      <c r="N5" s="257"/>
      <c r="O5" s="255"/>
      <c r="P5" s="255"/>
      <c r="Q5" s="258"/>
    </row>
    <row r="6" spans="2:17" x14ac:dyDescent="0.2">
      <c r="B6" s="259"/>
      <c r="C6" s="260"/>
      <c r="D6" s="260"/>
      <c r="E6" s="260"/>
      <c r="F6" s="261"/>
      <c r="G6" s="261"/>
      <c r="H6" s="261"/>
      <c r="I6" s="261"/>
      <c r="J6" s="261"/>
      <c r="K6" s="261"/>
      <c r="L6" s="261"/>
      <c r="M6" s="261"/>
      <c r="N6" s="261"/>
      <c r="O6" s="260"/>
      <c r="P6" s="260"/>
      <c r="Q6" s="262"/>
    </row>
    <row r="7" spans="2:17" ht="16.899999999999999" customHeight="1" x14ac:dyDescent="0.2"/>
    <row r="8" spans="2:17" ht="16.899999999999999" customHeight="1" x14ac:dyDescent="0.2">
      <c r="B8" s="306"/>
      <c r="C8" s="307"/>
      <c r="D8" s="307"/>
      <c r="E8" s="307"/>
      <c r="F8" s="307"/>
      <c r="G8" s="307"/>
      <c r="H8" s="308" t="s">
        <v>313</v>
      </c>
      <c r="I8" s="309"/>
      <c r="J8" s="309"/>
      <c r="K8" s="309"/>
      <c r="L8" s="309"/>
      <c r="M8" s="309"/>
      <c r="N8" s="310"/>
      <c r="O8" s="311"/>
      <c r="P8" s="307"/>
      <c r="Q8" s="312"/>
    </row>
    <row r="9" spans="2:17" ht="27" x14ac:dyDescent="0.2">
      <c r="B9" s="313" t="s">
        <v>23</v>
      </c>
      <c r="C9" s="314"/>
      <c r="D9" s="314"/>
      <c r="E9" s="314"/>
      <c r="F9" s="314"/>
      <c r="G9" s="314"/>
      <c r="H9" s="315" t="s">
        <v>24</v>
      </c>
      <c r="I9" s="315" t="s">
        <v>316</v>
      </c>
      <c r="J9" s="315" t="s">
        <v>310</v>
      </c>
      <c r="K9" s="315" t="s">
        <v>6</v>
      </c>
      <c r="L9" s="316" t="s">
        <v>25</v>
      </c>
      <c r="M9" s="317"/>
      <c r="N9" s="318"/>
      <c r="O9" s="319" t="s">
        <v>312</v>
      </c>
      <c r="P9" s="314"/>
      <c r="Q9" s="320"/>
    </row>
    <row r="10" spans="2:17" ht="19.899999999999999" customHeight="1" x14ac:dyDescent="0.2">
      <c r="B10" s="263" t="s">
        <v>309</v>
      </c>
      <c r="C10" s="264"/>
      <c r="D10" s="264"/>
      <c r="E10" s="264"/>
      <c r="F10" s="264"/>
      <c r="G10" s="264"/>
      <c r="H10" s="265">
        <v>9265273176</v>
      </c>
      <c r="I10" s="265">
        <v>1408866439.3499999</v>
      </c>
      <c r="J10" s="265">
        <v>10674139615.35</v>
      </c>
      <c r="K10" s="265">
        <v>10274522297.889999</v>
      </c>
      <c r="L10" s="266">
        <v>10015403887.049999</v>
      </c>
      <c r="M10" s="264"/>
      <c r="N10" s="264"/>
      <c r="O10" s="267">
        <v>399617317.45999998</v>
      </c>
      <c r="P10" s="264"/>
      <c r="Q10" s="268"/>
    </row>
    <row r="11" spans="2:17" ht="19.899999999999999" customHeight="1" x14ac:dyDescent="0.2">
      <c r="B11" s="269" t="s">
        <v>317</v>
      </c>
      <c r="C11" s="270"/>
      <c r="D11" s="270"/>
      <c r="E11" s="270"/>
      <c r="F11" s="270"/>
      <c r="G11" s="270"/>
      <c r="H11" s="265">
        <v>3006979528</v>
      </c>
      <c r="I11" s="265">
        <v>723398061.30999994</v>
      </c>
      <c r="J11" s="265">
        <v>3730377589.3099999</v>
      </c>
      <c r="K11" s="265">
        <v>3587360558.2800002</v>
      </c>
      <c r="L11" s="266">
        <v>3455729578.0900002</v>
      </c>
      <c r="M11" s="264"/>
      <c r="N11" s="264"/>
      <c r="O11" s="267">
        <v>143017031.03</v>
      </c>
      <c r="P11" s="264"/>
      <c r="Q11" s="268"/>
    </row>
    <row r="12" spans="2:17" ht="19.899999999999999" customHeight="1" x14ac:dyDescent="0.2">
      <c r="B12" s="271" t="s">
        <v>318</v>
      </c>
      <c r="C12" s="272"/>
      <c r="D12" s="272"/>
      <c r="E12" s="272"/>
      <c r="F12" s="272"/>
      <c r="G12" s="272"/>
      <c r="H12" s="273">
        <v>211766191</v>
      </c>
      <c r="I12" s="273">
        <v>6015832</v>
      </c>
      <c r="J12" s="273">
        <v>217782023</v>
      </c>
      <c r="K12" s="273">
        <v>217782023</v>
      </c>
      <c r="L12" s="274">
        <v>217782023</v>
      </c>
      <c r="M12" s="275"/>
      <c r="N12" s="275"/>
      <c r="O12" s="276">
        <v>0</v>
      </c>
      <c r="P12" s="275"/>
      <c r="Q12" s="277"/>
    </row>
    <row r="13" spans="2:17" ht="19.899999999999999" customHeight="1" x14ac:dyDescent="0.2">
      <c r="B13" s="271" t="s">
        <v>319</v>
      </c>
      <c r="C13" s="272"/>
      <c r="D13" s="272"/>
      <c r="E13" s="272"/>
      <c r="F13" s="272"/>
      <c r="G13" s="272"/>
      <c r="H13" s="273">
        <v>890669772</v>
      </c>
      <c r="I13" s="273">
        <v>71446812.799999997</v>
      </c>
      <c r="J13" s="273">
        <v>962116584.79999995</v>
      </c>
      <c r="K13" s="273">
        <v>940236552.39999998</v>
      </c>
      <c r="L13" s="274">
        <v>926450765.15999997</v>
      </c>
      <c r="M13" s="275"/>
      <c r="N13" s="275"/>
      <c r="O13" s="276">
        <v>21880032.399999999</v>
      </c>
      <c r="P13" s="275"/>
      <c r="Q13" s="277"/>
    </row>
    <row r="14" spans="2:17" ht="19.899999999999999" customHeight="1" x14ac:dyDescent="0.2">
      <c r="B14" s="271" t="s">
        <v>320</v>
      </c>
      <c r="C14" s="272"/>
      <c r="D14" s="272"/>
      <c r="E14" s="272"/>
      <c r="F14" s="272"/>
      <c r="G14" s="272"/>
      <c r="H14" s="273">
        <v>637282865</v>
      </c>
      <c r="I14" s="273">
        <v>504895466.06999999</v>
      </c>
      <c r="J14" s="273">
        <v>1142178331.0699999</v>
      </c>
      <c r="K14" s="273">
        <v>1126869054.8900001</v>
      </c>
      <c r="L14" s="274">
        <v>1104854515.5599999</v>
      </c>
      <c r="M14" s="275"/>
      <c r="N14" s="275"/>
      <c r="O14" s="276">
        <v>15309276.18</v>
      </c>
      <c r="P14" s="275"/>
      <c r="Q14" s="277"/>
    </row>
    <row r="15" spans="2:17" ht="19.899999999999999" customHeight="1" x14ac:dyDescent="0.2">
      <c r="B15" s="271" t="s">
        <v>321</v>
      </c>
      <c r="C15" s="272"/>
      <c r="D15" s="272"/>
      <c r="E15" s="272"/>
      <c r="F15" s="272"/>
      <c r="G15" s="272"/>
      <c r="H15" s="273">
        <v>1093036</v>
      </c>
      <c r="I15" s="273">
        <v>0</v>
      </c>
      <c r="J15" s="273">
        <v>1093036</v>
      </c>
      <c r="K15" s="273">
        <v>0</v>
      </c>
      <c r="L15" s="274">
        <v>0</v>
      </c>
      <c r="M15" s="275"/>
      <c r="N15" s="275"/>
      <c r="O15" s="276">
        <v>1093036</v>
      </c>
      <c r="P15" s="275"/>
      <c r="Q15" s="277"/>
    </row>
    <row r="16" spans="2:17" ht="19.899999999999999" customHeight="1" x14ac:dyDescent="0.2">
      <c r="B16" s="271" t="s">
        <v>322</v>
      </c>
      <c r="C16" s="272"/>
      <c r="D16" s="272"/>
      <c r="E16" s="272"/>
      <c r="F16" s="272"/>
      <c r="G16" s="272"/>
      <c r="H16" s="273">
        <v>245098837</v>
      </c>
      <c r="I16" s="273">
        <v>56495623</v>
      </c>
      <c r="J16" s="273">
        <v>301594460</v>
      </c>
      <c r="K16" s="273">
        <v>253886350.21000001</v>
      </c>
      <c r="L16" s="274">
        <v>213128621.69999999</v>
      </c>
      <c r="M16" s="275"/>
      <c r="N16" s="275"/>
      <c r="O16" s="276">
        <v>47708109.789999999</v>
      </c>
      <c r="P16" s="275"/>
      <c r="Q16" s="277"/>
    </row>
    <row r="17" spans="2:17" ht="19.899999999999999" customHeight="1" x14ac:dyDescent="0.2">
      <c r="B17" s="271" t="s">
        <v>323</v>
      </c>
      <c r="C17" s="272"/>
      <c r="D17" s="272"/>
      <c r="E17" s="272"/>
      <c r="F17" s="272"/>
      <c r="G17" s="272"/>
      <c r="H17" s="273">
        <v>0</v>
      </c>
      <c r="I17" s="273">
        <v>0</v>
      </c>
      <c r="J17" s="273">
        <v>0</v>
      </c>
      <c r="K17" s="273">
        <v>0</v>
      </c>
      <c r="L17" s="274">
        <v>0</v>
      </c>
      <c r="M17" s="275"/>
      <c r="N17" s="275"/>
      <c r="O17" s="276">
        <v>0</v>
      </c>
      <c r="P17" s="275"/>
      <c r="Q17" s="277"/>
    </row>
    <row r="18" spans="2:17" ht="19.899999999999999" customHeight="1" x14ac:dyDescent="0.2">
      <c r="B18" s="271" t="s">
        <v>324</v>
      </c>
      <c r="C18" s="272"/>
      <c r="D18" s="272"/>
      <c r="E18" s="272"/>
      <c r="F18" s="272"/>
      <c r="G18" s="272"/>
      <c r="H18" s="273">
        <v>704115769</v>
      </c>
      <c r="I18" s="273">
        <v>96306343</v>
      </c>
      <c r="J18" s="273">
        <v>800422112</v>
      </c>
      <c r="K18" s="273">
        <v>767155890.24000001</v>
      </c>
      <c r="L18" s="274">
        <v>719887352.24000001</v>
      </c>
      <c r="M18" s="275"/>
      <c r="N18" s="275"/>
      <c r="O18" s="276">
        <v>33266221.760000002</v>
      </c>
      <c r="P18" s="275"/>
      <c r="Q18" s="277"/>
    </row>
    <row r="19" spans="2:17" ht="19.899999999999999" customHeight="1" x14ac:dyDescent="0.2">
      <c r="B19" s="271" t="s">
        <v>325</v>
      </c>
      <c r="C19" s="272"/>
      <c r="D19" s="272"/>
      <c r="E19" s="272"/>
      <c r="F19" s="272"/>
      <c r="G19" s="272"/>
      <c r="H19" s="273">
        <v>316953058</v>
      </c>
      <c r="I19" s="273">
        <v>-11762015.560000001</v>
      </c>
      <c r="J19" s="273">
        <v>305191042.44</v>
      </c>
      <c r="K19" s="273">
        <v>281430687.54000002</v>
      </c>
      <c r="L19" s="274">
        <v>273626300.43000001</v>
      </c>
      <c r="M19" s="275"/>
      <c r="N19" s="275"/>
      <c r="O19" s="276">
        <v>23760354.899999999</v>
      </c>
      <c r="P19" s="275"/>
      <c r="Q19" s="277"/>
    </row>
    <row r="20" spans="2:17" ht="4.9000000000000004" customHeight="1" x14ac:dyDescent="0.2">
      <c r="B20" s="278"/>
      <c r="C20" s="279"/>
      <c r="D20" s="279"/>
      <c r="E20" s="279"/>
      <c r="F20" s="279"/>
      <c r="G20" s="279"/>
      <c r="H20" s="280"/>
      <c r="I20" s="280"/>
      <c r="J20" s="280"/>
      <c r="K20" s="280"/>
      <c r="L20" s="281"/>
      <c r="M20" s="275"/>
      <c r="N20" s="275"/>
      <c r="O20" s="282"/>
      <c r="P20" s="275"/>
      <c r="Q20" s="277"/>
    </row>
    <row r="21" spans="2:17" ht="19.899999999999999" customHeight="1" x14ac:dyDescent="0.2">
      <c r="B21" s="269" t="s">
        <v>326</v>
      </c>
      <c r="C21" s="270"/>
      <c r="D21" s="270"/>
      <c r="E21" s="270"/>
      <c r="F21" s="270"/>
      <c r="G21" s="270"/>
      <c r="H21" s="265">
        <v>3120230086</v>
      </c>
      <c r="I21" s="265">
        <v>736203668.98000002</v>
      </c>
      <c r="J21" s="265">
        <v>3856433754.98</v>
      </c>
      <c r="K21" s="265">
        <v>3692872661.8299999</v>
      </c>
      <c r="L21" s="266">
        <v>3638127434.29</v>
      </c>
      <c r="M21" s="264"/>
      <c r="N21" s="264"/>
      <c r="O21" s="267">
        <v>163561093.15000001</v>
      </c>
      <c r="P21" s="264"/>
      <c r="Q21" s="268"/>
    </row>
    <row r="22" spans="2:17" ht="19.899999999999999" customHeight="1" x14ac:dyDescent="0.2">
      <c r="B22" s="271" t="s">
        <v>327</v>
      </c>
      <c r="C22" s="272"/>
      <c r="D22" s="272"/>
      <c r="E22" s="272"/>
      <c r="F22" s="272"/>
      <c r="G22" s="272"/>
      <c r="H22" s="273">
        <v>51048491</v>
      </c>
      <c r="I22" s="273">
        <v>-5891348.6399999997</v>
      </c>
      <c r="J22" s="273">
        <v>45157142.359999999</v>
      </c>
      <c r="K22" s="273">
        <v>39735820.939999998</v>
      </c>
      <c r="L22" s="274">
        <v>39352454.840000004</v>
      </c>
      <c r="M22" s="275"/>
      <c r="N22" s="275"/>
      <c r="O22" s="276">
        <v>5421321.4199999999</v>
      </c>
      <c r="P22" s="275"/>
      <c r="Q22" s="277"/>
    </row>
    <row r="23" spans="2:17" ht="19.899999999999999" customHeight="1" x14ac:dyDescent="0.2">
      <c r="B23" s="271" t="s">
        <v>328</v>
      </c>
      <c r="C23" s="272"/>
      <c r="D23" s="272"/>
      <c r="E23" s="272"/>
      <c r="F23" s="272"/>
      <c r="G23" s="272"/>
      <c r="H23" s="273">
        <v>326283085</v>
      </c>
      <c r="I23" s="273">
        <v>67564229.5</v>
      </c>
      <c r="J23" s="273">
        <v>393847314.5</v>
      </c>
      <c r="K23" s="273">
        <v>351205796.67000002</v>
      </c>
      <c r="L23" s="274">
        <v>335703296.80000001</v>
      </c>
      <c r="M23" s="275"/>
      <c r="N23" s="275"/>
      <c r="O23" s="276">
        <v>42641517.829999998</v>
      </c>
      <c r="P23" s="275"/>
      <c r="Q23" s="277"/>
    </row>
    <row r="24" spans="2:17" ht="19.899999999999999" customHeight="1" x14ac:dyDescent="0.2">
      <c r="B24" s="271" t="s">
        <v>329</v>
      </c>
      <c r="C24" s="272"/>
      <c r="D24" s="272"/>
      <c r="E24" s="272"/>
      <c r="F24" s="272"/>
      <c r="G24" s="272"/>
      <c r="H24" s="273">
        <v>461840770</v>
      </c>
      <c r="I24" s="273">
        <v>322297570.64999998</v>
      </c>
      <c r="J24" s="273">
        <v>784138340.64999998</v>
      </c>
      <c r="K24" s="273">
        <v>744523163.46000004</v>
      </c>
      <c r="L24" s="274">
        <v>741446374.29999995</v>
      </c>
      <c r="M24" s="275"/>
      <c r="N24" s="275"/>
      <c r="O24" s="276">
        <v>39615177.189999998</v>
      </c>
      <c r="P24" s="275"/>
      <c r="Q24" s="277"/>
    </row>
    <row r="25" spans="2:17" ht="19.899999999999999" customHeight="1" x14ac:dyDescent="0.2">
      <c r="B25" s="271" t="s">
        <v>330</v>
      </c>
      <c r="C25" s="272"/>
      <c r="D25" s="272"/>
      <c r="E25" s="272"/>
      <c r="F25" s="272"/>
      <c r="G25" s="272"/>
      <c r="H25" s="273">
        <v>238470257</v>
      </c>
      <c r="I25" s="273">
        <v>97686278.659999996</v>
      </c>
      <c r="J25" s="273">
        <v>336156535.66000003</v>
      </c>
      <c r="K25" s="273">
        <v>319803934.99000001</v>
      </c>
      <c r="L25" s="274">
        <v>311122579.24000001</v>
      </c>
      <c r="M25" s="275"/>
      <c r="N25" s="275"/>
      <c r="O25" s="276">
        <v>16352600.67</v>
      </c>
      <c r="P25" s="275"/>
      <c r="Q25" s="277"/>
    </row>
    <row r="26" spans="2:17" ht="19.899999999999999" customHeight="1" x14ac:dyDescent="0.2">
      <c r="B26" s="271" t="s">
        <v>331</v>
      </c>
      <c r="C26" s="272"/>
      <c r="D26" s="272"/>
      <c r="E26" s="272"/>
      <c r="F26" s="272"/>
      <c r="G26" s="272"/>
      <c r="H26" s="273">
        <v>1577781778</v>
      </c>
      <c r="I26" s="273">
        <v>238977134.83000001</v>
      </c>
      <c r="J26" s="273">
        <v>1816758912.8299999</v>
      </c>
      <c r="K26" s="273">
        <v>1767581942.4000001</v>
      </c>
      <c r="L26" s="274">
        <v>1743347214.98</v>
      </c>
      <c r="M26" s="275"/>
      <c r="N26" s="275"/>
      <c r="O26" s="276">
        <v>49176970.43</v>
      </c>
      <c r="P26" s="275"/>
      <c r="Q26" s="277"/>
    </row>
    <row r="27" spans="2:17" ht="19.899999999999999" customHeight="1" x14ac:dyDescent="0.2">
      <c r="B27" s="271" t="s">
        <v>332</v>
      </c>
      <c r="C27" s="272"/>
      <c r="D27" s="272"/>
      <c r="E27" s="272"/>
      <c r="F27" s="272"/>
      <c r="G27" s="272"/>
      <c r="H27" s="273">
        <v>271540339</v>
      </c>
      <c r="I27" s="273">
        <v>10143842.1</v>
      </c>
      <c r="J27" s="273">
        <v>281684181.10000002</v>
      </c>
      <c r="K27" s="273">
        <v>278977803.23000002</v>
      </c>
      <c r="L27" s="274">
        <v>278910564.19999999</v>
      </c>
      <c r="M27" s="275"/>
      <c r="N27" s="275"/>
      <c r="O27" s="276">
        <v>2706377.87</v>
      </c>
      <c r="P27" s="275"/>
      <c r="Q27" s="277"/>
    </row>
    <row r="28" spans="2:17" ht="19.899999999999999" customHeight="1" x14ac:dyDescent="0.2">
      <c r="B28" s="271" t="s">
        <v>333</v>
      </c>
      <c r="C28" s="272"/>
      <c r="D28" s="272"/>
      <c r="E28" s="272"/>
      <c r="F28" s="272"/>
      <c r="G28" s="272"/>
      <c r="H28" s="273">
        <v>193265366</v>
      </c>
      <c r="I28" s="273">
        <v>5425961.8799999999</v>
      </c>
      <c r="J28" s="273">
        <v>198691327.88</v>
      </c>
      <c r="K28" s="273">
        <v>191044200.13999999</v>
      </c>
      <c r="L28" s="274">
        <v>188244949.93000001</v>
      </c>
      <c r="M28" s="275"/>
      <c r="N28" s="275"/>
      <c r="O28" s="276">
        <v>7647127.7400000002</v>
      </c>
      <c r="P28" s="275"/>
      <c r="Q28" s="277"/>
    </row>
    <row r="29" spans="2:17" ht="4.9000000000000004" customHeight="1" x14ac:dyDescent="0.2">
      <c r="B29" s="283"/>
      <c r="C29" s="284"/>
      <c r="D29" s="284"/>
      <c r="E29" s="284"/>
      <c r="F29" s="284"/>
      <c r="G29" s="285"/>
      <c r="H29" s="280"/>
      <c r="I29" s="280"/>
      <c r="J29" s="280"/>
      <c r="K29" s="280"/>
      <c r="L29" s="281"/>
      <c r="M29" s="275"/>
      <c r="N29" s="275"/>
      <c r="O29" s="282"/>
      <c r="P29" s="275"/>
      <c r="Q29" s="277"/>
    </row>
    <row r="30" spans="2:17" ht="25.15" customHeight="1" x14ac:dyDescent="0.2">
      <c r="B30" s="269" t="s">
        <v>334</v>
      </c>
      <c r="C30" s="286"/>
      <c r="D30" s="286"/>
      <c r="E30" s="286"/>
      <c r="F30" s="286"/>
      <c r="G30" s="287"/>
      <c r="H30" s="265">
        <v>653789717</v>
      </c>
      <c r="I30" s="265">
        <v>17310099.920000002</v>
      </c>
      <c r="J30" s="265">
        <v>671099816.91999996</v>
      </c>
      <c r="K30" s="265">
        <v>623271757.62</v>
      </c>
      <c r="L30" s="266">
        <v>569766804.66999996</v>
      </c>
      <c r="M30" s="264"/>
      <c r="N30" s="264"/>
      <c r="O30" s="267">
        <v>47828059.299999997</v>
      </c>
      <c r="P30" s="264"/>
      <c r="Q30" s="268"/>
    </row>
    <row r="31" spans="2:17" ht="26.45" customHeight="1" x14ac:dyDescent="0.2">
      <c r="B31" s="271" t="s">
        <v>335</v>
      </c>
      <c r="C31" s="272"/>
      <c r="D31" s="272"/>
      <c r="E31" s="272"/>
      <c r="F31" s="272"/>
      <c r="G31" s="272"/>
      <c r="H31" s="273">
        <v>137780499</v>
      </c>
      <c r="I31" s="273">
        <v>13856933.1</v>
      </c>
      <c r="J31" s="273">
        <v>151637432.09999999</v>
      </c>
      <c r="K31" s="273">
        <v>147086312.44999999</v>
      </c>
      <c r="L31" s="274">
        <v>146118225.72</v>
      </c>
      <c r="M31" s="275"/>
      <c r="N31" s="275"/>
      <c r="O31" s="276">
        <v>4551119.6500000004</v>
      </c>
      <c r="P31" s="275"/>
      <c r="Q31" s="277"/>
    </row>
    <row r="32" spans="2:17" ht="19.899999999999999" customHeight="1" x14ac:dyDescent="0.2">
      <c r="B32" s="271" t="s">
        <v>336</v>
      </c>
      <c r="C32" s="272"/>
      <c r="D32" s="272"/>
      <c r="E32" s="272"/>
      <c r="F32" s="272"/>
      <c r="G32" s="272"/>
      <c r="H32" s="273">
        <v>260488103</v>
      </c>
      <c r="I32" s="273">
        <v>1306491.6200000001</v>
      </c>
      <c r="J32" s="273">
        <v>261794594.62</v>
      </c>
      <c r="K32" s="273">
        <v>248133569.93000001</v>
      </c>
      <c r="L32" s="274">
        <v>237294287.19999999</v>
      </c>
      <c r="M32" s="275"/>
      <c r="N32" s="275"/>
      <c r="O32" s="276">
        <v>13661024.689999999</v>
      </c>
      <c r="P32" s="275"/>
      <c r="Q32" s="277"/>
    </row>
    <row r="33" spans="2:17" ht="19.899999999999999" customHeight="1" x14ac:dyDescent="0.2">
      <c r="B33" s="271" t="s">
        <v>337</v>
      </c>
      <c r="C33" s="272"/>
      <c r="D33" s="272"/>
      <c r="E33" s="272"/>
      <c r="F33" s="272"/>
      <c r="G33" s="272"/>
      <c r="H33" s="273">
        <v>15983764</v>
      </c>
      <c r="I33" s="273">
        <v>-6687493.3600000003</v>
      </c>
      <c r="J33" s="273">
        <v>9296270.6400000006</v>
      </c>
      <c r="K33" s="273">
        <v>7951962.0899999999</v>
      </c>
      <c r="L33" s="274">
        <v>7488493.1799999997</v>
      </c>
      <c r="M33" s="275"/>
      <c r="N33" s="275"/>
      <c r="O33" s="276">
        <v>1344308.55</v>
      </c>
      <c r="P33" s="275"/>
      <c r="Q33" s="277"/>
    </row>
    <row r="34" spans="2:17" ht="19.899999999999999" customHeight="1" x14ac:dyDescent="0.2">
      <c r="B34" s="271" t="s">
        <v>338</v>
      </c>
      <c r="C34" s="272"/>
      <c r="D34" s="272"/>
      <c r="E34" s="272"/>
      <c r="F34" s="272"/>
      <c r="G34" s="272"/>
      <c r="H34" s="273">
        <v>0</v>
      </c>
      <c r="I34" s="273">
        <v>0</v>
      </c>
      <c r="J34" s="273">
        <v>0</v>
      </c>
      <c r="K34" s="273">
        <v>0</v>
      </c>
      <c r="L34" s="274">
        <v>0</v>
      </c>
      <c r="M34" s="275"/>
      <c r="N34" s="275"/>
      <c r="O34" s="276">
        <v>0</v>
      </c>
      <c r="P34" s="275"/>
      <c r="Q34" s="277"/>
    </row>
    <row r="35" spans="2:17" ht="19.899999999999999" customHeight="1" x14ac:dyDescent="0.2">
      <c r="B35" s="271" t="s">
        <v>339</v>
      </c>
      <c r="C35" s="272"/>
      <c r="D35" s="272"/>
      <c r="E35" s="272"/>
      <c r="F35" s="272"/>
      <c r="G35" s="272"/>
      <c r="H35" s="273">
        <v>9660629</v>
      </c>
      <c r="I35" s="273">
        <v>694080.46</v>
      </c>
      <c r="J35" s="273">
        <v>10354709.460000001</v>
      </c>
      <c r="K35" s="273">
        <v>9111050.3699999992</v>
      </c>
      <c r="L35" s="274">
        <v>9000003.6500000004</v>
      </c>
      <c r="M35" s="275"/>
      <c r="N35" s="275"/>
      <c r="O35" s="276">
        <v>1243659.0900000001</v>
      </c>
      <c r="P35" s="275"/>
      <c r="Q35" s="277"/>
    </row>
    <row r="36" spans="2:17" ht="19.899999999999999" customHeight="1" x14ac:dyDescent="0.2">
      <c r="B36" s="271" t="s">
        <v>340</v>
      </c>
      <c r="C36" s="272"/>
      <c r="D36" s="272"/>
      <c r="E36" s="272"/>
      <c r="F36" s="272"/>
      <c r="G36" s="272"/>
      <c r="H36" s="273">
        <v>139097293</v>
      </c>
      <c r="I36" s="273">
        <v>-17310892.07</v>
      </c>
      <c r="J36" s="273">
        <v>121786400.93000001</v>
      </c>
      <c r="K36" s="273">
        <v>99487026.640000001</v>
      </c>
      <c r="L36" s="274">
        <v>71086524.810000002</v>
      </c>
      <c r="M36" s="275"/>
      <c r="N36" s="275"/>
      <c r="O36" s="276">
        <v>22299374.289999999</v>
      </c>
      <c r="P36" s="275"/>
      <c r="Q36" s="277"/>
    </row>
    <row r="37" spans="2:17" ht="19.899999999999999" customHeight="1" x14ac:dyDescent="0.2">
      <c r="B37" s="271" t="s">
        <v>341</v>
      </c>
      <c r="C37" s="272"/>
      <c r="D37" s="272"/>
      <c r="E37" s="272"/>
      <c r="F37" s="272"/>
      <c r="G37" s="272"/>
      <c r="H37" s="273">
        <v>74821286</v>
      </c>
      <c r="I37" s="273">
        <v>23766186.440000001</v>
      </c>
      <c r="J37" s="273">
        <v>98587472.439999998</v>
      </c>
      <c r="K37" s="273">
        <v>95338828.299999997</v>
      </c>
      <c r="L37" s="274">
        <v>82690495.579999998</v>
      </c>
      <c r="M37" s="275"/>
      <c r="N37" s="275"/>
      <c r="O37" s="276">
        <v>3248644.14</v>
      </c>
      <c r="P37" s="275"/>
      <c r="Q37" s="277"/>
    </row>
    <row r="38" spans="2:17" ht="19.899999999999999" customHeight="1" x14ac:dyDescent="0.2">
      <c r="B38" s="271" t="s">
        <v>342</v>
      </c>
      <c r="C38" s="272"/>
      <c r="D38" s="272"/>
      <c r="E38" s="272"/>
      <c r="F38" s="272"/>
      <c r="G38" s="272"/>
      <c r="H38" s="273">
        <v>0</v>
      </c>
      <c r="I38" s="273">
        <v>0</v>
      </c>
      <c r="J38" s="273">
        <v>0</v>
      </c>
      <c r="K38" s="273">
        <v>0</v>
      </c>
      <c r="L38" s="274">
        <v>0</v>
      </c>
      <c r="M38" s="275"/>
      <c r="N38" s="275"/>
      <c r="O38" s="276">
        <v>0</v>
      </c>
      <c r="P38" s="275"/>
      <c r="Q38" s="277"/>
    </row>
    <row r="39" spans="2:17" ht="19.899999999999999" customHeight="1" x14ac:dyDescent="0.2">
      <c r="B39" s="271" t="s">
        <v>343</v>
      </c>
      <c r="C39" s="272"/>
      <c r="D39" s="272"/>
      <c r="E39" s="272"/>
      <c r="F39" s="272"/>
      <c r="G39" s="272"/>
      <c r="H39" s="273">
        <v>15958143</v>
      </c>
      <c r="I39" s="273">
        <v>1684793.73</v>
      </c>
      <c r="J39" s="273">
        <v>17642936.73</v>
      </c>
      <c r="K39" s="273">
        <v>16163007.84</v>
      </c>
      <c r="L39" s="274">
        <v>16088774.529999999</v>
      </c>
      <c r="M39" s="275"/>
      <c r="N39" s="275"/>
      <c r="O39" s="276">
        <v>1479928.89</v>
      </c>
      <c r="P39" s="275"/>
      <c r="Q39" s="277"/>
    </row>
    <row r="40" spans="2:17" ht="4.9000000000000004" customHeight="1" x14ac:dyDescent="0.2">
      <c r="B40" s="283"/>
      <c r="C40" s="275"/>
      <c r="D40" s="275"/>
      <c r="E40" s="275"/>
      <c r="F40" s="275"/>
      <c r="G40" s="275"/>
      <c r="H40" s="280"/>
      <c r="I40" s="280"/>
      <c r="J40" s="280"/>
      <c r="K40" s="280"/>
      <c r="L40" s="281"/>
      <c r="M40" s="275"/>
      <c r="N40" s="275"/>
      <c r="O40" s="282"/>
      <c r="P40" s="275"/>
      <c r="Q40" s="277"/>
    </row>
    <row r="41" spans="2:17" ht="25.15" customHeight="1" x14ac:dyDescent="0.2">
      <c r="B41" s="269" t="s">
        <v>344</v>
      </c>
      <c r="C41" s="270"/>
      <c r="D41" s="270"/>
      <c r="E41" s="270"/>
      <c r="F41" s="270"/>
      <c r="G41" s="270"/>
      <c r="H41" s="265">
        <v>2484273845</v>
      </c>
      <c r="I41" s="265">
        <v>-68045390.859999999</v>
      </c>
      <c r="J41" s="265">
        <v>2416228454.1399999</v>
      </c>
      <c r="K41" s="265">
        <v>2371017320.1599998</v>
      </c>
      <c r="L41" s="266">
        <v>2351780070</v>
      </c>
      <c r="M41" s="264"/>
      <c r="N41" s="264"/>
      <c r="O41" s="267">
        <v>45211133.979999997</v>
      </c>
      <c r="P41" s="264"/>
      <c r="Q41" s="268"/>
    </row>
    <row r="42" spans="2:17" ht="25.9" customHeight="1" x14ac:dyDescent="0.2">
      <c r="B42" s="271" t="s">
        <v>345</v>
      </c>
      <c r="C42" s="272"/>
      <c r="D42" s="272"/>
      <c r="E42" s="272"/>
      <c r="F42" s="272"/>
      <c r="G42" s="272"/>
      <c r="H42" s="273">
        <v>116200573</v>
      </c>
      <c r="I42" s="273">
        <v>-25571486.68</v>
      </c>
      <c r="J42" s="273">
        <v>90629086.319999993</v>
      </c>
      <c r="K42" s="273">
        <v>90629086.319999993</v>
      </c>
      <c r="L42" s="274">
        <v>90629086.319999993</v>
      </c>
      <c r="M42" s="275"/>
      <c r="N42" s="275"/>
      <c r="O42" s="276">
        <v>0</v>
      </c>
      <c r="P42" s="275"/>
      <c r="Q42" s="277"/>
    </row>
    <row r="43" spans="2:17" ht="34.9" customHeight="1" x14ac:dyDescent="0.2">
      <c r="B43" s="271" t="s">
        <v>346</v>
      </c>
      <c r="C43" s="272"/>
      <c r="D43" s="272"/>
      <c r="E43" s="272"/>
      <c r="F43" s="272"/>
      <c r="G43" s="272"/>
      <c r="H43" s="273">
        <v>2158567375</v>
      </c>
      <c r="I43" s="273">
        <v>78450996.519999996</v>
      </c>
      <c r="J43" s="273">
        <v>2237018371.52</v>
      </c>
      <c r="K43" s="273">
        <v>2191807237.54</v>
      </c>
      <c r="L43" s="274">
        <v>2172569987.3800001</v>
      </c>
      <c r="M43" s="275"/>
      <c r="N43" s="275"/>
      <c r="O43" s="276">
        <v>45211133.979999997</v>
      </c>
      <c r="P43" s="275"/>
      <c r="Q43" s="277"/>
    </row>
    <row r="44" spans="2:17" ht="19.899999999999999" customHeight="1" x14ac:dyDescent="0.2">
      <c r="B44" s="271" t="s">
        <v>347</v>
      </c>
      <c r="C44" s="272"/>
      <c r="D44" s="272"/>
      <c r="E44" s="272"/>
      <c r="F44" s="272"/>
      <c r="G44" s="272"/>
      <c r="H44" s="273">
        <v>0</v>
      </c>
      <c r="I44" s="273">
        <v>0</v>
      </c>
      <c r="J44" s="273">
        <v>0</v>
      </c>
      <c r="K44" s="273">
        <v>0</v>
      </c>
      <c r="L44" s="274">
        <v>0</v>
      </c>
      <c r="M44" s="275"/>
      <c r="N44" s="275"/>
      <c r="O44" s="276">
        <v>0</v>
      </c>
      <c r="P44" s="275"/>
      <c r="Q44" s="277"/>
    </row>
    <row r="45" spans="2:17" ht="19.899999999999999" customHeight="1" x14ac:dyDescent="0.2">
      <c r="B45" s="271" t="s">
        <v>348</v>
      </c>
      <c r="C45" s="272"/>
      <c r="D45" s="272"/>
      <c r="E45" s="272"/>
      <c r="F45" s="272"/>
      <c r="G45" s="272"/>
      <c r="H45" s="273">
        <v>209505897</v>
      </c>
      <c r="I45" s="273">
        <v>-120924900.7</v>
      </c>
      <c r="J45" s="273">
        <v>88580996.299999997</v>
      </c>
      <c r="K45" s="273">
        <v>88580996.299999997</v>
      </c>
      <c r="L45" s="274">
        <v>88580996.299999997</v>
      </c>
      <c r="M45" s="275"/>
      <c r="N45" s="275"/>
      <c r="O45" s="276">
        <v>0</v>
      </c>
      <c r="P45" s="275"/>
      <c r="Q45" s="277"/>
    </row>
    <row r="46" spans="2:17" ht="4.9000000000000004" customHeight="1" x14ac:dyDescent="0.2">
      <c r="B46" s="283"/>
      <c r="C46" s="275"/>
      <c r="D46" s="275"/>
      <c r="E46" s="275"/>
      <c r="F46" s="275"/>
      <c r="G46" s="275"/>
      <c r="H46" s="280"/>
      <c r="I46" s="280"/>
      <c r="J46" s="280"/>
      <c r="K46" s="280"/>
      <c r="L46" s="281"/>
      <c r="M46" s="275"/>
      <c r="N46" s="275"/>
      <c r="O46" s="282"/>
      <c r="P46" s="275"/>
      <c r="Q46" s="277"/>
    </row>
    <row r="47" spans="2:17" ht="19.899999999999999" customHeight="1" x14ac:dyDescent="0.2">
      <c r="B47" s="263" t="s">
        <v>306</v>
      </c>
      <c r="C47" s="275"/>
      <c r="D47" s="275"/>
      <c r="E47" s="275"/>
      <c r="F47" s="275"/>
      <c r="G47" s="275"/>
      <c r="H47" s="265">
        <v>10376841619</v>
      </c>
      <c r="I47" s="265">
        <v>1872666695.3</v>
      </c>
      <c r="J47" s="265">
        <v>12249508314.299999</v>
      </c>
      <c r="K47" s="265">
        <v>11201242498.799999</v>
      </c>
      <c r="L47" s="266">
        <v>11166240366.84</v>
      </c>
      <c r="M47" s="275"/>
      <c r="N47" s="275"/>
      <c r="O47" s="267">
        <v>1048265815.5</v>
      </c>
      <c r="P47" s="275"/>
      <c r="Q47" s="277"/>
    </row>
    <row r="48" spans="2:17" ht="19.899999999999999" customHeight="1" x14ac:dyDescent="0.2">
      <c r="B48" s="269" t="s">
        <v>349</v>
      </c>
      <c r="C48" s="270"/>
      <c r="D48" s="270"/>
      <c r="E48" s="270"/>
      <c r="F48" s="270"/>
      <c r="G48" s="270"/>
      <c r="H48" s="265">
        <v>114316777</v>
      </c>
      <c r="I48" s="265">
        <v>361791057.69</v>
      </c>
      <c r="J48" s="265">
        <v>476107834.69</v>
      </c>
      <c r="K48" s="265">
        <v>313688645.08999997</v>
      </c>
      <c r="L48" s="266">
        <v>289178826.56</v>
      </c>
      <c r="M48" s="264"/>
      <c r="N48" s="264"/>
      <c r="O48" s="267">
        <v>162419189.59999999</v>
      </c>
      <c r="P48" s="264"/>
      <c r="Q48" s="268"/>
    </row>
    <row r="49" spans="2:17" ht="19.899999999999999" customHeight="1" x14ac:dyDescent="0.2">
      <c r="B49" s="271" t="s">
        <v>318</v>
      </c>
      <c r="C49" s="272"/>
      <c r="D49" s="272"/>
      <c r="E49" s="272"/>
      <c r="F49" s="272"/>
      <c r="G49" s="272"/>
      <c r="H49" s="273">
        <v>6594892</v>
      </c>
      <c r="I49" s="273">
        <v>-155618.35</v>
      </c>
      <c r="J49" s="273">
        <v>6439273.6500000004</v>
      </c>
      <c r="K49" s="273">
        <v>6439273.6500000004</v>
      </c>
      <c r="L49" s="274">
        <v>6439273.6500000004</v>
      </c>
      <c r="M49" s="275"/>
      <c r="N49" s="275"/>
      <c r="O49" s="276">
        <v>0</v>
      </c>
      <c r="P49" s="275"/>
      <c r="Q49" s="277"/>
    </row>
    <row r="50" spans="2:17" ht="19.899999999999999" customHeight="1" x14ac:dyDescent="0.2">
      <c r="B50" s="271" t="s">
        <v>319</v>
      </c>
      <c r="C50" s="272"/>
      <c r="D50" s="272"/>
      <c r="E50" s="272"/>
      <c r="F50" s="272"/>
      <c r="G50" s="272"/>
      <c r="H50" s="273">
        <v>22934547</v>
      </c>
      <c r="I50" s="273">
        <v>178444009.68000001</v>
      </c>
      <c r="J50" s="273">
        <v>201378556.68000001</v>
      </c>
      <c r="K50" s="273">
        <v>102645718.8</v>
      </c>
      <c r="L50" s="274">
        <v>97112587.459999993</v>
      </c>
      <c r="M50" s="275"/>
      <c r="N50" s="275"/>
      <c r="O50" s="276">
        <v>98732837.879999995</v>
      </c>
      <c r="P50" s="275"/>
      <c r="Q50" s="277"/>
    </row>
    <row r="51" spans="2:17" ht="19.899999999999999" customHeight="1" x14ac:dyDescent="0.2">
      <c r="B51" s="271" t="s">
        <v>320</v>
      </c>
      <c r="C51" s="272"/>
      <c r="D51" s="272"/>
      <c r="E51" s="272"/>
      <c r="F51" s="272"/>
      <c r="G51" s="272"/>
      <c r="H51" s="273">
        <v>0</v>
      </c>
      <c r="I51" s="273">
        <v>2885488.9</v>
      </c>
      <c r="J51" s="273">
        <v>2885488.9</v>
      </c>
      <c r="K51" s="273">
        <v>2885488.9</v>
      </c>
      <c r="L51" s="274">
        <v>2885488.9</v>
      </c>
      <c r="M51" s="275"/>
      <c r="N51" s="275"/>
      <c r="O51" s="276">
        <v>0</v>
      </c>
      <c r="P51" s="275"/>
      <c r="Q51" s="277"/>
    </row>
    <row r="52" spans="2:17" ht="19.899999999999999" customHeight="1" x14ac:dyDescent="0.2">
      <c r="B52" s="271" t="s">
        <v>321</v>
      </c>
      <c r="C52" s="272"/>
      <c r="D52" s="272"/>
      <c r="E52" s="272"/>
      <c r="F52" s="272"/>
      <c r="G52" s="272"/>
      <c r="H52" s="273">
        <v>0</v>
      </c>
      <c r="I52" s="273">
        <v>0</v>
      </c>
      <c r="J52" s="273">
        <v>0</v>
      </c>
      <c r="K52" s="273">
        <v>0</v>
      </c>
      <c r="L52" s="274">
        <v>0</v>
      </c>
      <c r="M52" s="275"/>
      <c r="N52" s="275"/>
      <c r="O52" s="276">
        <v>0</v>
      </c>
      <c r="P52" s="275"/>
      <c r="Q52" s="277"/>
    </row>
    <row r="53" spans="2:17" ht="19.899999999999999" customHeight="1" x14ac:dyDescent="0.2">
      <c r="B53" s="271" t="s">
        <v>322</v>
      </c>
      <c r="C53" s="272"/>
      <c r="D53" s="272"/>
      <c r="E53" s="272"/>
      <c r="F53" s="272"/>
      <c r="G53" s="272"/>
      <c r="H53" s="273">
        <v>0</v>
      </c>
      <c r="I53" s="273">
        <v>18180994.100000001</v>
      </c>
      <c r="J53" s="273">
        <v>18180994.100000001</v>
      </c>
      <c r="K53" s="273">
        <v>17946058.100000001</v>
      </c>
      <c r="L53" s="274">
        <v>17946058.100000001</v>
      </c>
      <c r="M53" s="275"/>
      <c r="N53" s="275"/>
      <c r="O53" s="276">
        <v>234936</v>
      </c>
      <c r="P53" s="275"/>
      <c r="Q53" s="277"/>
    </row>
    <row r="54" spans="2:17" ht="19.899999999999999" customHeight="1" x14ac:dyDescent="0.2">
      <c r="B54" s="271" t="s">
        <v>323</v>
      </c>
      <c r="C54" s="272"/>
      <c r="D54" s="272"/>
      <c r="E54" s="272"/>
      <c r="F54" s="272"/>
      <c r="G54" s="272"/>
      <c r="H54" s="273">
        <v>0</v>
      </c>
      <c r="I54" s="273">
        <v>0</v>
      </c>
      <c r="J54" s="273">
        <v>0</v>
      </c>
      <c r="K54" s="273">
        <v>0</v>
      </c>
      <c r="L54" s="274">
        <v>0</v>
      </c>
      <c r="M54" s="275"/>
      <c r="N54" s="275"/>
      <c r="O54" s="276">
        <v>0</v>
      </c>
      <c r="P54" s="275"/>
      <c r="Q54" s="277"/>
    </row>
    <row r="55" spans="2:17" ht="21.6" customHeight="1" x14ac:dyDescent="0.2">
      <c r="B55" s="271" t="s">
        <v>324</v>
      </c>
      <c r="C55" s="272"/>
      <c r="D55" s="272"/>
      <c r="E55" s="272"/>
      <c r="F55" s="272"/>
      <c r="G55" s="272"/>
      <c r="H55" s="273">
        <v>84787338</v>
      </c>
      <c r="I55" s="273">
        <v>117366006.48999999</v>
      </c>
      <c r="J55" s="273">
        <v>202153344.49000001</v>
      </c>
      <c r="K55" s="273">
        <v>153030789.78</v>
      </c>
      <c r="L55" s="274">
        <v>134054102.59</v>
      </c>
      <c r="M55" s="275"/>
      <c r="N55" s="275"/>
      <c r="O55" s="276">
        <v>49122554.710000001</v>
      </c>
      <c r="P55" s="275"/>
      <c r="Q55" s="277"/>
    </row>
    <row r="56" spans="2:17" ht="19.899999999999999" customHeight="1" x14ac:dyDescent="0.2">
      <c r="B56" s="271" t="s">
        <v>325</v>
      </c>
      <c r="C56" s="272"/>
      <c r="D56" s="272"/>
      <c r="E56" s="272"/>
      <c r="F56" s="272"/>
      <c r="G56" s="272"/>
      <c r="H56" s="273">
        <v>0</v>
      </c>
      <c r="I56" s="273">
        <v>45070176.869999997</v>
      </c>
      <c r="J56" s="273">
        <v>45070176.869999997</v>
      </c>
      <c r="K56" s="273">
        <v>30741315.859999999</v>
      </c>
      <c r="L56" s="274">
        <v>30741315.859999999</v>
      </c>
      <c r="M56" s="275"/>
      <c r="N56" s="275"/>
      <c r="O56" s="276">
        <v>14328861.01</v>
      </c>
      <c r="P56" s="275"/>
      <c r="Q56" s="277"/>
    </row>
    <row r="57" spans="2:17" ht="4.9000000000000004" customHeight="1" x14ac:dyDescent="0.2">
      <c r="B57" s="271"/>
      <c r="C57" s="272"/>
      <c r="D57" s="272"/>
      <c r="E57" s="272"/>
      <c r="F57" s="272"/>
      <c r="G57" s="272"/>
      <c r="H57" s="280"/>
      <c r="I57" s="280"/>
      <c r="J57" s="280"/>
      <c r="K57" s="280"/>
      <c r="L57" s="281"/>
      <c r="M57" s="275"/>
      <c r="N57" s="275"/>
      <c r="O57" s="282"/>
      <c r="P57" s="275"/>
      <c r="Q57" s="277"/>
    </row>
    <row r="58" spans="2:17" ht="19.899999999999999" customHeight="1" x14ac:dyDescent="0.2">
      <c r="B58" s="269" t="s">
        <v>326</v>
      </c>
      <c r="C58" s="270"/>
      <c r="D58" s="270"/>
      <c r="E58" s="270"/>
      <c r="F58" s="270"/>
      <c r="G58" s="270"/>
      <c r="H58" s="265">
        <v>9099090453</v>
      </c>
      <c r="I58" s="265">
        <v>952738917.95000005</v>
      </c>
      <c r="J58" s="265">
        <v>10051829370.950001</v>
      </c>
      <c r="K58" s="265">
        <v>9223832810.9500008</v>
      </c>
      <c r="L58" s="266">
        <v>9213561093.8199997</v>
      </c>
      <c r="M58" s="264"/>
      <c r="N58" s="264"/>
      <c r="O58" s="267">
        <v>827996560</v>
      </c>
      <c r="P58" s="264"/>
      <c r="Q58" s="268"/>
    </row>
    <row r="59" spans="2:17" ht="19.899999999999999" customHeight="1" x14ac:dyDescent="0.2">
      <c r="B59" s="271" t="s">
        <v>327</v>
      </c>
      <c r="C59" s="272"/>
      <c r="D59" s="272"/>
      <c r="E59" s="272"/>
      <c r="F59" s="272"/>
      <c r="G59" s="272"/>
      <c r="H59" s="273">
        <v>0</v>
      </c>
      <c r="I59" s="273">
        <v>673600</v>
      </c>
      <c r="J59" s="273">
        <v>673600</v>
      </c>
      <c r="K59" s="273">
        <v>513032.07</v>
      </c>
      <c r="L59" s="274">
        <v>513032.07</v>
      </c>
      <c r="M59" s="275"/>
      <c r="N59" s="275"/>
      <c r="O59" s="276">
        <v>160567.93</v>
      </c>
      <c r="P59" s="275"/>
      <c r="Q59" s="277"/>
    </row>
    <row r="60" spans="2:17" ht="19.899999999999999" customHeight="1" x14ac:dyDescent="0.2">
      <c r="B60" s="271" t="s">
        <v>328</v>
      </c>
      <c r="C60" s="272"/>
      <c r="D60" s="272"/>
      <c r="E60" s="272"/>
      <c r="F60" s="272"/>
      <c r="G60" s="272"/>
      <c r="H60" s="273">
        <v>865776840</v>
      </c>
      <c r="I60" s="273">
        <v>6784049.7599999998</v>
      </c>
      <c r="J60" s="273">
        <v>872560889.75999999</v>
      </c>
      <c r="K60" s="273">
        <v>737361500.03999996</v>
      </c>
      <c r="L60" s="274">
        <v>728699462.40999997</v>
      </c>
      <c r="M60" s="275"/>
      <c r="N60" s="275"/>
      <c r="O60" s="276">
        <v>135199389.72</v>
      </c>
      <c r="P60" s="275"/>
      <c r="Q60" s="277"/>
    </row>
    <row r="61" spans="2:17" ht="19.899999999999999" customHeight="1" x14ac:dyDescent="0.2">
      <c r="B61" s="271" t="s">
        <v>329</v>
      </c>
      <c r="C61" s="272"/>
      <c r="D61" s="272"/>
      <c r="E61" s="272"/>
      <c r="F61" s="272"/>
      <c r="G61" s="272"/>
      <c r="H61" s="273">
        <v>1454267225</v>
      </c>
      <c r="I61" s="273">
        <v>215336707.61000001</v>
      </c>
      <c r="J61" s="273">
        <v>1669603932.6099999</v>
      </c>
      <c r="K61" s="273">
        <v>1651071622.8399999</v>
      </c>
      <c r="L61" s="274">
        <v>1651071622.8399999</v>
      </c>
      <c r="M61" s="275"/>
      <c r="N61" s="275"/>
      <c r="O61" s="276">
        <v>18532309.77</v>
      </c>
      <c r="P61" s="275"/>
      <c r="Q61" s="277"/>
    </row>
    <row r="62" spans="2:17" ht="19.899999999999999" customHeight="1" x14ac:dyDescent="0.2">
      <c r="B62" s="271" t="s">
        <v>330</v>
      </c>
      <c r="C62" s="272"/>
      <c r="D62" s="272"/>
      <c r="E62" s="272"/>
      <c r="F62" s="272"/>
      <c r="G62" s="272"/>
      <c r="H62" s="273">
        <v>56149025</v>
      </c>
      <c r="I62" s="273">
        <v>201858847.52000001</v>
      </c>
      <c r="J62" s="273">
        <v>258007872.52000001</v>
      </c>
      <c r="K62" s="273">
        <v>184080637.80000001</v>
      </c>
      <c r="L62" s="274">
        <v>182718953.30000001</v>
      </c>
      <c r="M62" s="275"/>
      <c r="N62" s="275"/>
      <c r="O62" s="276">
        <v>73927234.719999999</v>
      </c>
      <c r="P62" s="275"/>
      <c r="Q62" s="277"/>
    </row>
    <row r="63" spans="2:17" ht="19.899999999999999" customHeight="1" x14ac:dyDescent="0.2">
      <c r="B63" s="271" t="s">
        <v>331</v>
      </c>
      <c r="C63" s="272"/>
      <c r="D63" s="272"/>
      <c r="E63" s="272"/>
      <c r="F63" s="272"/>
      <c r="G63" s="272"/>
      <c r="H63" s="273">
        <v>6381414543</v>
      </c>
      <c r="I63" s="273">
        <v>361290542.85000002</v>
      </c>
      <c r="J63" s="273">
        <v>6742705085.8500004</v>
      </c>
      <c r="K63" s="273">
        <v>6145755084.6199999</v>
      </c>
      <c r="L63" s="274">
        <v>6145755084.6199999</v>
      </c>
      <c r="M63" s="275"/>
      <c r="N63" s="275"/>
      <c r="O63" s="276">
        <v>596950001.23000002</v>
      </c>
      <c r="P63" s="275"/>
      <c r="Q63" s="277"/>
    </row>
    <row r="64" spans="2:17" ht="19.899999999999999" customHeight="1" x14ac:dyDescent="0.2">
      <c r="B64" s="288" t="s">
        <v>332</v>
      </c>
      <c r="C64" s="289"/>
      <c r="D64" s="289"/>
      <c r="E64" s="289"/>
      <c r="F64" s="289"/>
      <c r="G64" s="289"/>
      <c r="H64" s="290">
        <v>341482820</v>
      </c>
      <c r="I64" s="290">
        <v>162514816.66</v>
      </c>
      <c r="J64" s="290">
        <v>503997636.66000003</v>
      </c>
      <c r="K64" s="290">
        <v>503965461.57999998</v>
      </c>
      <c r="L64" s="291">
        <v>503717466.57999998</v>
      </c>
      <c r="M64" s="292"/>
      <c r="N64" s="292"/>
      <c r="O64" s="293">
        <v>32175.08</v>
      </c>
      <c r="P64" s="292"/>
      <c r="Q64" s="294"/>
    </row>
    <row r="65" spans="2:17" ht="19.899999999999999" customHeight="1" x14ac:dyDescent="0.2">
      <c r="B65" s="271" t="s">
        <v>333</v>
      </c>
      <c r="C65" s="272"/>
      <c r="D65" s="272"/>
      <c r="E65" s="272"/>
      <c r="F65" s="272"/>
      <c r="G65" s="272"/>
      <c r="H65" s="273">
        <v>0</v>
      </c>
      <c r="I65" s="273">
        <v>4280353.55</v>
      </c>
      <c r="J65" s="273">
        <v>4280353.55</v>
      </c>
      <c r="K65" s="273">
        <v>1085472</v>
      </c>
      <c r="L65" s="274">
        <v>1085472</v>
      </c>
      <c r="M65" s="275"/>
      <c r="N65" s="275"/>
      <c r="O65" s="276">
        <v>3194881.55</v>
      </c>
      <c r="P65" s="275"/>
      <c r="Q65" s="277"/>
    </row>
    <row r="66" spans="2:17" ht="4.9000000000000004" customHeight="1" x14ac:dyDescent="0.2">
      <c r="B66" s="283"/>
      <c r="C66" s="284"/>
      <c r="D66" s="284"/>
      <c r="E66" s="284"/>
      <c r="F66" s="284"/>
      <c r="G66" s="284"/>
      <c r="H66" s="280"/>
      <c r="I66" s="295"/>
      <c r="J66" s="295"/>
      <c r="K66" s="280"/>
      <c r="L66" s="281"/>
      <c r="M66" s="284"/>
      <c r="N66" s="284"/>
      <c r="O66" s="282"/>
      <c r="P66" s="284"/>
      <c r="Q66" s="277"/>
    </row>
    <row r="67" spans="2:17" ht="27" customHeight="1" x14ac:dyDescent="0.2">
      <c r="B67" s="269" t="s">
        <v>334</v>
      </c>
      <c r="C67" s="286"/>
      <c r="D67" s="286"/>
      <c r="E67" s="286"/>
      <c r="F67" s="286"/>
      <c r="G67" s="287"/>
      <c r="H67" s="296">
        <v>74104472</v>
      </c>
      <c r="I67" s="296">
        <v>220167316.88</v>
      </c>
      <c r="J67" s="265">
        <v>294271788.88</v>
      </c>
      <c r="K67" s="296">
        <v>254132955.18000001</v>
      </c>
      <c r="L67" s="266">
        <v>253955964.88</v>
      </c>
      <c r="M67" s="297"/>
      <c r="N67" s="298"/>
      <c r="O67" s="267">
        <v>40138833.700000003</v>
      </c>
      <c r="P67" s="297"/>
      <c r="Q67" s="268"/>
    </row>
    <row r="68" spans="2:17" ht="25.15" customHeight="1" x14ac:dyDescent="0.2">
      <c r="B68" s="271" t="s">
        <v>335</v>
      </c>
      <c r="C68" s="272"/>
      <c r="D68" s="272"/>
      <c r="E68" s="272"/>
      <c r="F68" s="272"/>
      <c r="G68" s="272"/>
      <c r="H68" s="299">
        <v>0</v>
      </c>
      <c r="I68" s="273">
        <v>30696761.449999999</v>
      </c>
      <c r="J68" s="299">
        <v>30696761.449999999</v>
      </c>
      <c r="K68" s="273">
        <v>30696761.449999999</v>
      </c>
      <c r="L68" s="274">
        <v>30696761.449999999</v>
      </c>
      <c r="M68" s="284"/>
      <c r="N68" s="285"/>
      <c r="O68" s="276">
        <v>0</v>
      </c>
      <c r="P68" s="275"/>
      <c r="Q68" s="277"/>
    </row>
    <row r="69" spans="2:17" ht="19.899999999999999" customHeight="1" x14ac:dyDescent="0.2">
      <c r="B69" s="271" t="s">
        <v>336</v>
      </c>
      <c r="C69" s="272"/>
      <c r="D69" s="272"/>
      <c r="E69" s="272"/>
      <c r="F69" s="272"/>
      <c r="G69" s="272"/>
      <c r="H69" s="273">
        <v>26604472</v>
      </c>
      <c r="I69" s="273">
        <v>27660533.899999999</v>
      </c>
      <c r="J69" s="273">
        <v>54265005.899999999</v>
      </c>
      <c r="K69" s="273">
        <v>53806903.68</v>
      </c>
      <c r="L69" s="274">
        <v>53806903.68</v>
      </c>
      <c r="M69" s="275"/>
      <c r="N69" s="275"/>
      <c r="O69" s="276">
        <v>458102.22</v>
      </c>
      <c r="P69" s="275"/>
      <c r="Q69" s="277"/>
    </row>
    <row r="70" spans="2:17" ht="19.899999999999999" customHeight="1" x14ac:dyDescent="0.2">
      <c r="B70" s="271" t="s">
        <v>337</v>
      </c>
      <c r="C70" s="272"/>
      <c r="D70" s="272"/>
      <c r="E70" s="272"/>
      <c r="F70" s="272"/>
      <c r="G70" s="272"/>
      <c r="H70" s="273">
        <v>0</v>
      </c>
      <c r="I70" s="273">
        <v>575000</v>
      </c>
      <c r="J70" s="273">
        <v>575000</v>
      </c>
      <c r="K70" s="273">
        <v>575000</v>
      </c>
      <c r="L70" s="274">
        <v>575000</v>
      </c>
      <c r="M70" s="275"/>
      <c r="N70" s="275"/>
      <c r="O70" s="276">
        <v>0</v>
      </c>
      <c r="P70" s="275"/>
      <c r="Q70" s="277"/>
    </row>
    <row r="71" spans="2:17" ht="19.899999999999999" customHeight="1" x14ac:dyDescent="0.2">
      <c r="B71" s="271" t="s">
        <v>338</v>
      </c>
      <c r="C71" s="272"/>
      <c r="D71" s="272"/>
      <c r="E71" s="272"/>
      <c r="F71" s="272"/>
      <c r="G71" s="272"/>
      <c r="H71" s="273">
        <v>0</v>
      </c>
      <c r="I71" s="273">
        <v>0</v>
      </c>
      <c r="J71" s="273">
        <v>0</v>
      </c>
      <c r="K71" s="273">
        <v>0</v>
      </c>
      <c r="L71" s="274">
        <v>0</v>
      </c>
      <c r="M71" s="275"/>
      <c r="N71" s="275"/>
      <c r="O71" s="276">
        <v>0</v>
      </c>
      <c r="P71" s="275"/>
      <c r="Q71" s="277"/>
    </row>
    <row r="72" spans="2:17" ht="19.899999999999999" customHeight="1" x14ac:dyDescent="0.2">
      <c r="B72" s="271" t="s">
        <v>339</v>
      </c>
      <c r="C72" s="272"/>
      <c r="D72" s="272"/>
      <c r="E72" s="272"/>
      <c r="F72" s="272"/>
      <c r="G72" s="272"/>
      <c r="H72" s="273">
        <v>0</v>
      </c>
      <c r="I72" s="273">
        <v>10698939.1</v>
      </c>
      <c r="J72" s="273">
        <v>10698939.1</v>
      </c>
      <c r="K72" s="273">
        <v>2635090.1</v>
      </c>
      <c r="L72" s="274">
        <v>2635090.1</v>
      </c>
      <c r="M72" s="275"/>
      <c r="N72" s="275"/>
      <c r="O72" s="276">
        <v>8063849</v>
      </c>
      <c r="P72" s="275"/>
      <c r="Q72" s="277"/>
    </row>
    <row r="73" spans="2:17" ht="19.899999999999999" customHeight="1" x14ac:dyDescent="0.2">
      <c r="B73" s="271" t="s">
        <v>340</v>
      </c>
      <c r="C73" s="272"/>
      <c r="D73" s="272"/>
      <c r="E73" s="272"/>
      <c r="F73" s="272"/>
      <c r="G73" s="272"/>
      <c r="H73" s="273">
        <v>45500000</v>
      </c>
      <c r="I73" s="273">
        <v>96611110.040000007</v>
      </c>
      <c r="J73" s="273">
        <v>142111110.03999999</v>
      </c>
      <c r="K73" s="273">
        <v>120796601.25</v>
      </c>
      <c r="L73" s="274">
        <v>120619610.95</v>
      </c>
      <c r="M73" s="275"/>
      <c r="N73" s="275"/>
      <c r="O73" s="276">
        <v>21314508.789999999</v>
      </c>
      <c r="P73" s="275"/>
      <c r="Q73" s="277"/>
    </row>
    <row r="74" spans="2:17" ht="19.899999999999999" customHeight="1" x14ac:dyDescent="0.2">
      <c r="B74" s="271" t="s">
        <v>341</v>
      </c>
      <c r="C74" s="272"/>
      <c r="D74" s="272"/>
      <c r="E74" s="272"/>
      <c r="F74" s="272"/>
      <c r="G74" s="272"/>
      <c r="H74" s="273">
        <v>2000000</v>
      </c>
      <c r="I74" s="273">
        <v>46931972.390000001</v>
      </c>
      <c r="J74" s="273">
        <v>48931972.390000001</v>
      </c>
      <c r="K74" s="273">
        <v>45622598.700000003</v>
      </c>
      <c r="L74" s="274">
        <v>45622598.700000003</v>
      </c>
      <c r="M74" s="275"/>
      <c r="N74" s="275"/>
      <c r="O74" s="276">
        <v>3309373.69</v>
      </c>
      <c r="P74" s="275"/>
      <c r="Q74" s="277"/>
    </row>
    <row r="75" spans="2:17" ht="19.899999999999999" customHeight="1" x14ac:dyDescent="0.2">
      <c r="B75" s="271" t="s">
        <v>342</v>
      </c>
      <c r="C75" s="272"/>
      <c r="D75" s="272"/>
      <c r="E75" s="272"/>
      <c r="F75" s="272"/>
      <c r="G75" s="272"/>
      <c r="H75" s="273">
        <v>0</v>
      </c>
      <c r="I75" s="273">
        <v>6993000</v>
      </c>
      <c r="J75" s="273">
        <v>6993000</v>
      </c>
      <c r="K75" s="273">
        <v>0</v>
      </c>
      <c r="L75" s="274">
        <v>0</v>
      </c>
      <c r="M75" s="275"/>
      <c r="N75" s="275"/>
      <c r="O75" s="276">
        <v>6993000</v>
      </c>
      <c r="P75" s="275"/>
      <c r="Q75" s="277"/>
    </row>
    <row r="76" spans="2:17" ht="19.899999999999999" customHeight="1" x14ac:dyDescent="0.2">
      <c r="B76" s="271" t="s">
        <v>343</v>
      </c>
      <c r="C76" s="272"/>
      <c r="D76" s="272"/>
      <c r="E76" s="272"/>
      <c r="F76" s="272"/>
      <c r="G76" s="272"/>
      <c r="H76" s="273">
        <v>0</v>
      </c>
      <c r="I76" s="273">
        <v>0</v>
      </c>
      <c r="J76" s="273">
        <v>0</v>
      </c>
      <c r="K76" s="273">
        <v>0</v>
      </c>
      <c r="L76" s="274">
        <v>0</v>
      </c>
      <c r="M76" s="275"/>
      <c r="N76" s="275"/>
      <c r="O76" s="276">
        <v>0</v>
      </c>
      <c r="P76" s="275"/>
      <c r="Q76" s="277"/>
    </row>
    <row r="77" spans="2:17" ht="4.9000000000000004" customHeight="1" x14ac:dyDescent="0.2">
      <c r="B77" s="271"/>
      <c r="C77" s="272"/>
      <c r="D77" s="272"/>
      <c r="E77" s="272"/>
      <c r="F77" s="272"/>
      <c r="G77" s="272"/>
      <c r="H77" s="280"/>
      <c r="I77" s="280"/>
      <c r="J77" s="280"/>
      <c r="K77" s="280"/>
      <c r="L77" s="281"/>
      <c r="M77" s="275"/>
      <c r="N77" s="275"/>
      <c r="O77" s="282"/>
      <c r="P77" s="275"/>
      <c r="Q77" s="277"/>
    </row>
    <row r="78" spans="2:17" ht="25.15" customHeight="1" x14ac:dyDescent="0.2">
      <c r="B78" s="269" t="s">
        <v>344</v>
      </c>
      <c r="C78" s="270"/>
      <c r="D78" s="270"/>
      <c r="E78" s="270"/>
      <c r="F78" s="270"/>
      <c r="G78" s="270"/>
      <c r="H78" s="265">
        <v>1089329917</v>
      </c>
      <c r="I78" s="265">
        <v>337969402.77999997</v>
      </c>
      <c r="J78" s="265">
        <v>1427299319.78</v>
      </c>
      <c r="K78" s="265">
        <v>1409588087.5799999</v>
      </c>
      <c r="L78" s="266">
        <v>1409544481.5799999</v>
      </c>
      <c r="M78" s="264"/>
      <c r="N78" s="264"/>
      <c r="O78" s="267">
        <v>17711232.199999999</v>
      </c>
      <c r="P78" s="264"/>
      <c r="Q78" s="268"/>
    </row>
    <row r="79" spans="2:17" ht="31.15" customHeight="1" x14ac:dyDescent="0.2">
      <c r="B79" s="271" t="s">
        <v>345</v>
      </c>
      <c r="C79" s="272"/>
      <c r="D79" s="272"/>
      <c r="E79" s="272"/>
      <c r="F79" s="272"/>
      <c r="G79" s="272"/>
      <c r="H79" s="273">
        <v>0</v>
      </c>
      <c r="I79" s="273">
        <v>0</v>
      </c>
      <c r="J79" s="273">
        <v>0</v>
      </c>
      <c r="K79" s="273">
        <v>0</v>
      </c>
      <c r="L79" s="274">
        <v>0</v>
      </c>
      <c r="M79" s="275"/>
      <c r="N79" s="275"/>
      <c r="O79" s="276">
        <v>0</v>
      </c>
      <c r="P79" s="275"/>
      <c r="Q79" s="277"/>
    </row>
    <row r="80" spans="2:17" ht="35.450000000000003" customHeight="1" x14ac:dyDescent="0.2">
      <c r="B80" s="271" t="s">
        <v>346</v>
      </c>
      <c r="C80" s="272"/>
      <c r="D80" s="272"/>
      <c r="E80" s="272"/>
      <c r="F80" s="272"/>
      <c r="G80" s="272"/>
      <c r="H80" s="273">
        <v>1089329917</v>
      </c>
      <c r="I80" s="273">
        <v>277317923.61000001</v>
      </c>
      <c r="J80" s="273">
        <v>1366647840.6099999</v>
      </c>
      <c r="K80" s="273">
        <v>1348936608.4100001</v>
      </c>
      <c r="L80" s="274">
        <v>1348893002.4100001</v>
      </c>
      <c r="M80" s="275"/>
      <c r="N80" s="275"/>
      <c r="O80" s="276">
        <v>17711232.199999999</v>
      </c>
      <c r="P80" s="275"/>
      <c r="Q80" s="277"/>
    </row>
    <row r="81" spans="2:17" ht="21.6" customHeight="1" x14ac:dyDescent="0.2">
      <c r="B81" s="271" t="s">
        <v>347</v>
      </c>
      <c r="C81" s="272"/>
      <c r="D81" s="272"/>
      <c r="E81" s="272"/>
      <c r="F81" s="272"/>
      <c r="G81" s="272"/>
      <c r="H81" s="273">
        <v>0</v>
      </c>
      <c r="I81" s="273">
        <v>0</v>
      </c>
      <c r="J81" s="273">
        <v>0</v>
      </c>
      <c r="K81" s="273">
        <v>0</v>
      </c>
      <c r="L81" s="274">
        <v>0</v>
      </c>
      <c r="M81" s="275"/>
      <c r="N81" s="275"/>
      <c r="O81" s="276">
        <v>0</v>
      </c>
      <c r="P81" s="275"/>
      <c r="Q81" s="277"/>
    </row>
    <row r="82" spans="2:17" ht="24.6" customHeight="1" x14ac:dyDescent="0.2">
      <c r="B82" s="271" t="s">
        <v>348</v>
      </c>
      <c r="C82" s="272"/>
      <c r="D82" s="272"/>
      <c r="E82" s="272"/>
      <c r="F82" s="272"/>
      <c r="G82" s="272"/>
      <c r="H82" s="273">
        <v>0</v>
      </c>
      <c r="I82" s="273">
        <v>60651479.170000002</v>
      </c>
      <c r="J82" s="273">
        <v>60651479.170000002</v>
      </c>
      <c r="K82" s="273">
        <v>60651479.170000002</v>
      </c>
      <c r="L82" s="274">
        <v>60651479.170000002</v>
      </c>
      <c r="M82" s="275"/>
      <c r="N82" s="275"/>
      <c r="O82" s="276">
        <v>0</v>
      </c>
      <c r="P82" s="275"/>
      <c r="Q82" s="277"/>
    </row>
    <row r="83" spans="2:17" ht="10.15" customHeight="1" x14ac:dyDescent="0.2">
      <c r="B83" s="283"/>
      <c r="C83" s="275"/>
      <c r="D83" s="275"/>
      <c r="E83" s="275"/>
      <c r="F83" s="275"/>
      <c r="G83" s="275"/>
      <c r="H83" s="280"/>
      <c r="I83" s="280"/>
      <c r="J83" s="280"/>
      <c r="K83" s="280"/>
      <c r="L83" s="281"/>
      <c r="M83" s="275"/>
      <c r="N83" s="275"/>
      <c r="O83" s="282"/>
      <c r="P83" s="275"/>
      <c r="Q83" s="277"/>
    </row>
    <row r="84" spans="2:17" ht="19.899999999999999" customHeight="1" x14ac:dyDescent="0.2">
      <c r="B84" s="300" t="s">
        <v>234</v>
      </c>
      <c r="C84" s="301"/>
      <c r="D84" s="301"/>
      <c r="E84" s="301"/>
      <c r="F84" s="301"/>
      <c r="G84" s="301"/>
      <c r="H84" s="302">
        <v>19642114795</v>
      </c>
      <c r="I84" s="302">
        <v>3281533134.6500001</v>
      </c>
      <c r="J84" s="302">
        <v>22923647929.650002</v>
      </c>
      <c r="K84" s="302">
        <v>21475764796.689999</v>
      </c>
      <c r="L84" s="303">
        <v>21181644253.889999</v>
      </c>
      <c r="M84" s="301"/>
      <c r="N84" s="301"/>
      <c r="O84" s="304">
        <v>1447883132.96</v>
      </c>
      <c r="P84" s="301"/>
      <c r="Q84" s="305"/>
    </row>
  </sheetData>
  <mergeCells count="233">
    <mergeCell ref="B84:G84"/>
    <mergeCell ref="L84:N84"/>
    <mergeCell ref="O84:Q84"/>
    <mergeCell ref="B82:G82"/>
    <mergeCell ref="L82:N82"/>
    <mergeCell ref="O82:Q82"/>
    <mergeCell ref="B83:G83"/>
    <mergeCell ref="L83:N83"/>
    <mergeCell ref="O83:Q83"/>
    <mergeCell ref="B80:G80"/>
    <mergeCell ref="L80:N80"/>
    <mergeCell ref="O80:Q80"/>
    <mergeCell ref="B81:G81"/>
    <mergeCell ref="L81:N81"/>
    <mergeCell ref="O81:Q81"/>
    <mergeCell ref="B78:G78"/>
    <mergeCell ref="L78:N78"/>
    <mergeCell ref="O78:Q78"/>
    <mergeCell ref="B79:G79"/>
    <mergeCell ref="L79:N79"/>
    <mergeCell ref="O79:Q79"/>
    <mergeCell ref="B76:G76"/>
    <mergeCell ref="L76:N76"/>
    <mergeCell ref="O76:Q76"/>
    <mergeCell ref="B77:G77"/>
    <mergeCell ref="L77:N77"/>
    <mergeCell ref="O77:Q77"/>
    <mergeCell ref="B74:G74"/>
    <mergeCell ref="L74:N74"/>
    <mergeCell ref="O74:Q74"/>
    <mergeCell ref="B75:G75"/>
    <mergeCell ref="L75:N75"/>
    <mergeCell ref="O75:Q75"/>
    <mergeCell ref="B72:G72"/>
    <mergeCell ref="L72:N72"/>
    <mergeCell ref="O72:Q72"/>
    <mergeCell ref="B73:G73"/>
    <mergeCell ref="L73:N73"/>
    <mergeCell ref="O73:Q73"/>
    <mergeCell ref="B70:G70"/>
    <mergeCell ref="L70:N70"/>
    <mergeCell ref="O70:Q70"/>
    <mergeCell ref="B71:G71"/>
    <mergeCell ref="L71:N71"/>
    <mergeCell ref="O71:Q71"/>
    <mergeCell ref="B68:G68"/>
    <mergeCell ref="L68:N68"/>
    <mergeCell ref="O68:Q68"/>
    <mergeCell ref="B69:G69"/>
    <mergeCell ref="L69:N69"/>
    <mergeCell ref="O69:Q69"/>
    <mergeCell ref="B66:G66"/>
    <mergeCell ref="L66:N66"/>
    <mergeCell ref="O66:Q66"/>
    <mergeCell ref="B67:G67"/>
    <mergeCell ref="L67:N67"/>
    <mergeCell ref="O67:Q67"/>
    <mergeCell ref="B64:G64"/>
    <mergeCell ref="L64:N64"/>
    <mergeCell ref="O64:Q64"/>
    <mergeCell ref="B65:G65"/>
    <mergeCell ref="L65:N65"/>
    <mergeCell ref="O65:Q65"/>
    <mergeCell ref="B62:G62"/>
    <mergeCell ref="L62:N62"/>
    <mergeCell ref="O62:Q62"/>
    <mergeCell ref="B63:G63"/>
    <mergeCell ref="L63:N63"/>
    <mergeCell ref="O63:Q63"/>
    <mergeCell ref="B60:G60"/>
    <mergeCell ref="L60:N60"/>
    <mergeCell ref="O60:Q60"/>
    <mergeCell ref="B61:G61"/>
    <mergeCell ref="L61:N61"/>
    <mergeCell ref="O61:Q61"/>
    <mergeCell ref="B58:G58"/>
    <mergeCell ref="L58:N58"/>
    <mergeCell ref="O58:Q58"/>
    <mergeCell ref="B59:G59"/>
    <mergeCell ref="L59:N59"/>
    <mergeCell ref="O59:Q59"/>
    <mergeCell ref="B56:G56"/>
    <mergeCell ref="L56:N56"/>
    <mergeCell ref="O56:Q56"/>
    <mergeCell ref="B57:G57"/>
    <mergeCell ref="L57:N57"/>
    <mergeCell ref="O57:Q57"/>
    <mergeCell ref="B54:G54"/>
    <mergeCell ref="L54:N54"/>
    <mergeCell ref="O54:Q54"/>
    <mergeCell ref="B55:G55"/>
    <mergeCell ref="L55:N55"/>
    <mergeCell ref="O55:Q55"/>
    <mergeCell ref="B52:G52"/>
    <mergeCell ref="L52:N52"/>
    <mergeCell ref="O52:Q52"/>
    <mergeCell ref="B53:G53"/>
    <mergeCell ref="L53:N53"/>
    <mergeCell ref="O53:Q53"/>
    <mergeCell ref="B50:G50"/>
    <mergeCell ref="L50:N50"/>
    <mergeCell ref="O50:Q50"/>
    <mergeCell ref="B51:G51"/>
    <mergeCell ref="L51:N51"/>
    <mergeCell ref="O51:Q51"/>
    <mergeCell ref="B48:G48"/>
    <mergeCell ref="L48:N48"/>
    <mergeCell ref="O48:Q48"/>
    <mergeCell ref="B49:G49"/>
    <mergeCell ref="L49:N49"/>
    <mergeCell ref="O49:Q49"/>
    <mergeCell ref="B46:G46"/>
    <mergeCell ref="L46:N46"/>
    <mergeCell ref="O46:Q46"/>
    <mergeCell ref="B47:G47"/>
    <mergeCell ref="L47:N47"/>
    <mergeCell ref="O47:Q47"/>
    <mergeCell ref="B44:G44"/>
    <mergeCell ref="L44:N44"/>
    <mergeCell ref="O44:Q44"/>
    <mergeCell ref="B45:G45"/>
    <mergeCell ref="L45:N45"/>
    <mergeCell ref="O45:Q45"/>
    <mergeCell ref="B42:G42"/>
    <mergeCell ref="L42:N42"/>
    <mergeCell ref="O42:Q42"/>
    <mergeCell ref="B43:G43"/>
    <mergeCell ref="L43:N43"/>
    <mergeCell ref="O43:Q43"/>
    <mergeCell ref="B40:G40"/>
    <mergeCell ref="L40:N40"/>
    <mergeCell ref="O40:Q40"/>
    <mergeCell ref="B41:G41"/>
    <mergeCell ref="L41:N41"/>
    <mergeCell ref="O41:Q41"/>
    <mergeCell ref="B38:G38"/>
    <mergeCell ref="L38:N38"/>
    <mergeCell ref="O38:Q38"/>
    <mergeCell ref="B39:G39"/>
    <mergeCell ref="L39:N39"/>
    <mergeCell ref="O39:Q39"/>
    <mergeCell ref="B36:G36"/>
    <mergeCell ref="L36:N36"/>
    <mergeCell ref="O36:Q36"/>
    <mergeCell ref="B37:G37"/>
    <mergeCell ref="L37:N37"/>
    <mergeCell ref="O37:Q37"/>
    <mergeCell ref="B34:G34"/>
    <mergeCell ref="L34:N34"/>
    <mergeCell ref="O34:Q34"/>
    <mergeCell ref="B35:G35"/>
    <mergeCell ref="L35:N35"/>
    <mergeCell ref="O35:Q35"/>
    <mergeCell ref="B32:G32"/>
    <mergeCell ref="L32:N32"/>
    <mergeCell ref="O32:Q32"/>
    <mergeCell ref="B33:G33"/>
    <mergeCell ref="L33:N33"/>
    <mergeCell ref="O33:Q33"/>
    <mergeCell ref="B30:G30"/>
    <mergeCell ref="L30:N30"/>
    <mergeCell ref="O30:Q30"/>
    <mergeCell ref="B31:G31"/>
    <mergeCell ref="L31:N31"/>
    <mergeCell ref="O31:Q31"/>
    <mergeCell ref="B28:G28"/>
    <mergeCell ref="L28:N28"/>
    <mergeCell ref="O28:Q28"/>
    <mergeCell ref="B29:G29"/>
    <mergeCell ref="L29:N29"/>
    <mergeCell ref="O29:Q29"/>
    <mergeCell ref="B26:G26"/>
    <mergeCell ref="L26:N26"/>
    <mergeCell ref="O26:Q26"/>
    <mergeCell ref="B27:G27"/>
    <mergeCell ref="L27:N27"/>
    <mergeCell ref="O27:Q27"/>
    <mergeCell ref="B24:G24"/>
    <mergeCell ref="L24:N24"/>
    <mergeCell ref="O24:Q24"/>
    <mergeCell ref="B25:G25"/>
    <mergeCell ref="L25:N25"/>
    <mergeCell ref="O25:Q25"/>
    <mergeCell ref="B22:G22"/>
    <mergeCell ref="L22:N22"/>
    <mergeCell ref="O22:Q22"/>
    <mergeCell ref="B23:G23"/>
    <mergeCell ref="L23:N23"/>
    <mergeCell ref="O23:Q23"/>
    <mergeCell ref="B20:G20"/>
    <mergeCell ref="L20:N20"/>
    <mergeCell ref="O20:Q20"/>
    <mergeCell ref="B21:G21"/>
    <mergeCell ref="L21:N21"/>
    <mergeCell ref="O21:Q21"/>
    <mergeCell ref="B18:G18"/>
    <mergeCell ref="L18:N18"/>
    <mergeCell ref="O18:Q18"/>
    <mergeCell ref="B19:G19"/>
    <mergeCell ref="L19:N19"/>
    <mergeCell ref="O19:Q19"/>
    <mergeCell ref="B16:G16"/>
    <mergeCell ref="L16:N16"/>
    <mergeCell ref="O16:Q16"/>
    <mergeCell ref="B17:G17"/>
    <mergeCell ref="L17:N17"/>
    <mergeCell ref="O17:Q17"/>
    <mergeCell ref="B14:G14"/>
    <mergeCell ref="L14:N14"/>
    <mergeCell ref="O14:Q14"/>
    <mergeCell ref="B15:G15"/>
    <mergeCell ref="L15:N15"/>
    <mergeCell ref="O15:Q15"/>
    <mergeCell ref="B12:G12"/>
    <mergeCell ref="L12:N12"/>
    <mergeCell ref="O12:Q12"/>
    <mergeCell ref="B13:G13"/>
    <mergeCell ref="L13:N13"/>
    <mergeCell ref="O13:Q13"/>
    <mergeCell ref="B10:G10"/>
    <mergeCell ref="L10:N10"/>
    <mergeCell ref="O10:Q10"/>
    <mergeCell ref="B11:G11"/>
    <mergeCell ref="L11:N11"/>
    <mergeCell ref="O11:Q11"/>
    <mergeCell ref="D2:D5"/>
    <mergeCell ref="F3:N6"/>
    <mergeCell ref="B8:G8"/>
    <mergeCell ref="H8:N8"/>
    <mergeCell ref="O8:Q8"/>
    <mergeCell ref="B9:G9"/>
    <mergeCell ref="L9:N9"/>
    <mergeCell ref="O9:Q9"/>
  </mergeCells>
  <pageMargins left="0.51181102362204722" right="0.51181102362204722" top="0.51181102362204722" bottom="0.59055118110236227" header="0.19685039370078741" footer="0.19685039370078741"/>
  <pageSetup scale="61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0"/>
  <sheetViews>
    <sheetView topLeftCell="A43" workbookViewId="0">
      <selection activeCell="B57" sqref="B57:G57"/>
    </sheetView>
  </sheetViews>
  <sheetFormatPr baseColWidth="10" defaultColWidth="8.85546875" defaultRowHeight="12.75" x14ac:dyDescent="0.2"/>
  <cols>
    <col min="1" max="1" width="0.7109375" style="249" customWidth="1"/>
    <col min="2" max="2" width="1.7109375" style="249" customWidth="1"/>
    <col min="3" max="3" width="5.7109375" style="249" customWidth="1"/>
    <col min="4" max="4" width="8.85546875" style="249" customWidth="1"/>
    <col min="5" max="5" width="9.7109375" style="249" customWidth="1"/>
    <col min="6" max="6" width="3.7109375" style="249" customWidth="1"/>
    <col min="7" max="7" width="5.7109375" style="249" customWidth="1"/>
    <col min="8" max="8" width="18.140625" style="249" bestFit="1" customWidth="1"/>
    <col min="9" max="9" width="16.7109375" style="249" customWidth="1"/>
    <col min="10" max="11" width="18.140625" style="249" bestFit="1" customWidth="1"/>
    <col min="12" max="12" width="10.28515625" style="249" customWidth="1"/>
    <col min="13" max="13" width="0.7109375" style="249" customWidth="1"/>
    <col min="14" max="14" width="7.5703125" style="249" customWidth="1"/>
    <col min="15" max="15" width="3.28515625" style="249" customWidth="1"/>
    <col min="16" max="16" width="8.140625" style="249" customWidth="1"/>
    <col min="17" max="17" width="5.85546875" style="249" customWidth="1"/>
    <col min="18" max="18" width="1.5703125" style="249" customWidth="1"/>
    <col min="19" max="256" width="8.85546875" style="249"/>
    <col min="257" max="257" width="0.7109375" style="249" customWidth="1"/>
    <col min="258" max="258" width="1.7109375" style="249" customWidth="1"/>
    <col min="259" max="259" width="5.7109375" style="249" customWidth="1"/>
    <col min="260" max="260" width="8.85546875" style="249"/>
    <col min="261" max="261" width="9.7109375" style="249" customWidth="1"/>
    <col min="262" max="262" width="3.7109375" style="249" customWidth="1"/>
    <col min="263" max="263" width="5.7109375" style="249" customWidth="1"/>
    <col min="264" max="264" width="16.5703125" style="249" customWidth="1"/>
    <col min="265" max="266" width="16.7109375" style="249" customWidth="1"/>
    <col min="267" max="267" width="16.28515625" style="249" customWidth="1"/>
    <col min="268" max="268" width="10.28515625" style="249" customWidth="1"/>
    <col min="269" max="269" width="0.7109375" style="249" customWidth="1"/>
    <col min="270" max="270" width="5.7109375" style="249" customWidth="1"/>
    <col min="271" max="271" width="3.28515625" style="249" customWidth="1"/>
    <col min="272" max="272" width="8.140625" style="249" customWidth="1"/>
    <col min="273" max="273" width="4.7109375" style="249" customWidth="1"/>
    <col min="274" max="274" width="1.5703125" style="249" customWidth="1"/>
    <col min="275" max="512" width="8.85546875" style="249"/>
    <col min="513" max="513" width="0.7109375" style="249" customWidth="1"/>
    <col min="514" max="514" width="1.7109375" style="249" customWidth="1"/>
    <col min="515" max="515" width="5.7109375" style="249" customWidth="1"/>
    <col min="516" max="516" width="8.85546875" style="249"/>
    <col min="517" max="517" width="9.7109375" style="249" customWidth="1"/>
    <col min="518" max="518" width="3.7109375" style="249" customWidth="1"/>
    <col min="519" max="519" width="5.7109375" style="249" customWidth="1"/>
    <col min="520" max="520" width="16.5703125" style="249" customWidth="1"/>
    <col min="521" max="522" width="16.7109375" style="249" customWidth="1"/>
    <col min="523" max="523" width="16.28515625" style="249" customWidth="1"/>
    <col min="524" max="524" width="10.28515625" style="249" customWidth="1"/>
    <col min="525" max="525" width="0.7109375" style="249" customWidth="1"/>
    <col min="526" max="526" width="5.7109375" style="249" customWidth="1"/>
    <col min="527" max="527" width="3.28515625" style="249" customWidth="1"/>
    <col min="528" max="528" width="8.140625" style="249" customWidth="1"/>
    <col min="529" max="529" width="4.7109375" style="249" customWidth="1"/>
    <col min="530" max="530" width="1.5703125" style="249" customWidth="1"/>
    <col min="531" max="768" width="8.85546875" style="249"/>
    <col min="769" max="769" width="0.7109375" style="249" customWidth="1"/>
    <col min="770" max="770" width="1.7109375" style="249" customWidth="1"/>
    <col min="771" max="771" width="5.7109375" style="249" customWidth="1"/>
    <col min="772" max="772" width="8.85546875" style="249"/>
    <col min="773" max="773" width="9.7109375" style="249" customWidth="1"/>
    <col min="774" max="774" width="3.7109375" style="249" customWidth="1"/>
    <col min="775" max="775" width="5.7109375" style="249" customWidth="1"/>
    <col min="776" max="776" width="16.5703125" style="249" customWidth="1"/>
    <col min="777" max="778" width="16.7109375" style="249" customWidth="1"/>
    <col min="779" max="779" width="16.28515625" style="249" customWidth="1"/>
    <col min="780" max="780" width="10.28515625" style="249" customWidth="1"/>
    <col min="781" max="781" width="0.7109375" style="249" customWidth="1"/>
    <col min="782" max="782" width="5.7109375" style="249" customWidth="1"/>
    <col min="783" max="783" width="3.28515625" style="249" customWidth="1"/>
    <col min="784" max="784" width="8.140625" style="249" customWidth="1"/>
    <col min="785" max="785" width="4.7109375" style="249" customWidth="1"/>
    <col min="786" max="786" width="1.5703125" style="249" customWidth="1"/>
    <col min="787" max="1024" width="8.85546875" style="249"/>
    <col min="1025" max="1025" width="0.7109375" style="249" customWidth="1"/>
    <col min="1026" max="1026" width="1.7109375" style="249" customWidth="1"/>
    <col min="1027" max="1027" width="5.7109375" style="249" customWidth="1"/>
    <col min="1028" max="1028" width="8.85546875" style="249"/>
    <col min="1029" max="1029" width="9.7109375" style="249" customWidth="1"/>
    <col min="1030" max="1030" width="3.7109375" style="249" customWidth="1"/>
    <col min="1031" max="1031" width="5.7109375" style="249" customWidth="1"/>
    <col min="1032" max="1032" width="16.5703125" style="249" customWidth="1"/>
    <col min="1033" max="1034" width="16.7109375" style="249" customWidth="1"/>
    <col min="1035" max="1035" width="16.28515625" style="249" customWidth="1"/>
    <col min="1036" max="1036" width="10.28515625" style="249" customWidth="1"/>
    <col min="1037" max="1037" width="0.7109375" style="249" customWidth="1"/>
    <col min="1038" max="1038" width="5.7109375" style="249" customWidth="1"/>
    <col min="1039" max="1039" width="3.28515625" style="249" customWidth="1"/>
    <col min="1040" max="1040" width="8.140625" style="249" customWidth="1"/>
    <col min="1041" max="1041" width="4.7109375" style="249" customWidth="1"/>
    <col min="1042" max="1042" width="1.5703125" style="249" customWidth="1"/>
    <col min="1043" max="1280" width="8.85546875" style="249"/>
    <col min="1281" max="1281" width="0.7109375" style="249" customWidth="1"/>
    <col min="1282" max="1282" width="1.7109375" style="249" customWidth="1"/>
    <col min="1283" max="1283" width="5.7109375" style="249" customWidth="1"/>
    <col min="1284" max="1284" width="8.85546875" style="249"/>
    <col min="1285" max="1285" width="9.7109375" style="249" customWidth="1"/>
    <col min="1286" max="1286" width="3.7109375" style="249" customWidth="1"/>
    <col min="1287" max="1287" width="5.7109375" style="249" customWidth="1"/>
    <col min="1288" max="1288" width="16.5703125" style="249" customWidth="1"/>
    <col min="1289" max="1290" width="16.7109375" style="249" customWidth="1"/>
    <col min="1291" max="1291" width="16.28515625" style="249" customWidth="1"/>
    <col min="1292" max="1292" width="10.28515625" style="249" customWidth="1"/>
    <col min="1293" max="1293" width="0.7109375" style="249" customWidth="1"/>
    <col min="1294" max="1294" width="5.7109375" style="249" customWidth="1"/>
    <col min="1295" max="1295" width="3.28515625" style="249" customWidth="1"/>
    <col min="1296" max="1296" width="8.140625" style="249" customWidth="1"/>
    <col min="1297" max="1297" width="4.7109375" style="249" customWidth="1"/>
    <col min="1298" max="1298" width="1.5703125" style="249" customWidth="1"/>
    <col min="1299" max="1536" width="8.85546875" style="249"/>
    <col min="1537" max="1537" width="0.7109375" style="249" customWidth="1"/>
    <col min="1538" max="1538" width="1.7109375" style="249" customWidth="1"/>
    <col min="1539" max="1539" width="5.7109375" style="249" customWidth="1"/>
    <col min="1540" max="1540" width="8.85546875" style="249"/>
    <col min="1541" max="1541" width="9.7109375" style="249" customWidth="1"/>
    <col min="1542" max="1542" width="3.7109375" style="249" customWidth="1"/>
    <col min="1543" max="1543" width="5.7109375" style="249" customWidth="1"/>
    <col min="1544" max="1544" width="16.5703125" style="249" customWidth="1"/>
    <col min="1545" max="1546" width="16.7109375" style="249" customWidth="1"/>
    <col min="1547" max="1547" width="16.28515625" style="249" customWidth="1"/>
    <col min="1548" max="1548" width="10.28515625" style="249" customWidth="1"/>
    <col min="1549" max="1549" width="0.7109375" style="249" customWidth="1"/>
    <col min="1550" max="1550" width="5.7109375" style="249" customWidth="1"/>
    <col min="1551" max="1551" width="3.28515625" style="249" customWidth="1"/>
    <col min="1552" max="1552" width="8.140625" style="249" customWidth="1"/>
    <col min="1553" max="1553" width="4.7109375" style="249" customWidth="1"/>
    <col min="1554" max="1554" width="1.5703125" style="249" customWidth="1"/>
    <col min="1555" max="1792" width="8.85546875" style="249"/>
    <col min="1793" max="1793" width="0.7109375" style="249" customWidth="1"/>
    <col min="1794" max="1794" width="1.7109375" style="249" customWidth="1"/>
    <col min="1795" max="1795" width="5.7109375" style="249" customWidth="1"/>
    <col min="1796" max="1796" width="8.85546875" style="249"/>
    <col min="1797" max="1797" width="9.7109375" style="249" customWidth="1"/>
    <col min="1798" max="1798" width="3.7109375" style="249" customWidth="1"/>
    <col min="1799" max="1799" width="5.7109375" style="249" customWidth="1"/>
    <col min="1800" max="1800" width="16.5703125" style="249" customWidth="1"/>
    <col min="1801" max="1802" width="16.7109375" style="249" customWidth="1"/>
    <col min="1803" max="1803" width="16.28515625" style="249" customWidth="1"/>
    <col min="1804" max="1804" width="10.28515625" style="249" customWidth="1"/>
    <col min="1805" max="1805" width="0.7109375" style="249" customWidth="1"/>
    <col min="1806" max="1806" width="5.7109375" style="249" customWidth="1"/>
    <col min="1807" max="1807" width="3.28515625" style="249" customWidth="1"/>
    <col min="1808" max="1808" width="8.140625" style="249" customWidth="1"/>
    <col min="1809" max="1809" width="4.7109375" style="249" customWidth="1"/>
    <col min="1810" max="1810" width="1.5703125" style="249" customWidth="1"/>
    <col min="1811" max="2048" width="8.85546875" style="249"/>
    <col min="2049" max="2049" width="0.7109375" style="249" customWidth="1"/>
    <col min="2050" max="2050" width="1.7109375" style="249" customWidth="1"/>
    <col min="2051" max="2051" width="5.7109375" style="249" customWidth="1"/>
    <col min="2052" max="2052" width="8.85546875" style="249"/>
    <col min="2053" max="2053" width="9.7109375" style="249" customWidth="1"/>
    <col min="2054" max="2054" width="3.7109375" style="249" customWidth="1"/>
    <col min="2055" max="2055" width="5.7109375" style="249" customWidth="1"/>
    <col min="2056" max="2056" width="16.5703125" style="249" customWidth="1"/>
    <col min="2057" max="2058" width="16.7109375" style="249" customWidth="1"/>
    <col min="2059" max="2059" width="16.28515625" style="249" customWidth="1"/>
    <col min="2060" max="2060" width="10.28515625" style="249" customWidth="1"/>
    <col min="2061" max="2061" width="0.7109375" style="249" customWidth="1"/>
    <col min="2062" max="2062" width="5.7109375" style="249" customWidth="1"/>
    <col min="2063" max="2063" width="3.28515625" style="249" customWidth="1"/>
    <col min="2064" max="2064" width="8.140625" style="249" customWidth="1"/>
    <col min="2065" max="2065" width="4.7109375" style="249" customWidth="1"/>
    <col min="2066" max="2066" width="1.5703125" style="249" customWidth="1"/>
    <col min="2067" max="2304" width="8.85546875" style="249"/>
    <col min="2305" max="2305" width="0.7109375" style="249" customWidth="1"/>
    <col min="2306" max="2306" width="1.7109375" style="249" customWidth="1"/>
    <col min="2307" max="2307" width="5.7109375" style="249" customWidth="1"/>
    <col min="2308" max="2308" width="8.85546875" style="249"/>
    <col min="2309" max="2309" width="9.7109375" style="249" customWidth="1"/>
    <col min="2310" max="2310" width="3.7109375" style="249" customWidth="1"/>
    <col min="2311" max="2311" width="5.7109375" style="249" customWidth="1"/>
    <col min="2312" max="2312" width="16.5703125" style="249" customWidth="1"/>
    <col min="2313" max="2314" width="16.7109375" style="249" customWidth="1"/>
    <col min="2315" max="2315" width="16.28515625" style="249" customWidth="1"/>
    <col min="2316" max="2316" width="10.28515625" style="249" customWidth="1"/>
    <col min="2317" max="2317" width="0.7109375" style="249" customWidth="1"/>
    <col min="2318" max="2318" width="5.7109375" style="249" customWidth="1"/>
    <col min="2319" max="2319" width="3.28515625" style="249" customWidth="1"/>
    <col min="2320" max="2320" width="8.140625" style="249" customWidth="1"/>
    <col min="2321" max="2321" width="4.7109375" style="249" customWidth="1"/>
    <col min="2322" max="2322" width="1.5703125" style="249" customWidth="1"/>
    <col min="2323" max="2560" width="8.85546875" style="249"/>
    <col min="2561" max="2561" width="0.7109375" style="249" customWidth="1"/>
    <col min="2562" max="2562" width="1.7109375" style="249" customWidth="1"/>
    <col min="2563" max="2563" width="5.7109375" style="249" customWidth="1"/>
    <col min="2564" max="2564" width="8.85546875" style="249"/>
    <col min="2565" max="2565" width="9.7109375" style="249" customWidth="1"/>
    <col min="2566" max="2566" width="3.7109375" style="249" customWidth="1"/>
    <col min="2567" max="2567" width="5.7109375" style="249" customWidth="1"/>
    <col min="2568" max="2568" width="16.5703125" style="249" customWidth="1"/>
    <col min="2569" max="2570" width="16.7109375" style="249" customWidth="1"/>
    <col min="2571" max="2571" width="16.28515625" style="249" customWidth="1"/>
    <col min="2572" max="2572" width="10.28515625" style="249" customWidth="1"/>
    <col min="2573" max="2573" width="0.7109375" style="249" customWidth="1"/>
    <col min="2574" max="2574" width="5.7109375" style="249" customWidth="1"/>
    <col min="2575" max="2575" width="3.28515625" style="249" customWidth="1"/>
    <col min="2576" max="2576" width="8.140625" style="249" customWidth="1"/>
    <col min="2577" max="2577" width="4.7109375" style="249" customWidth="1"/>
    <col min="2578" max="2578" width="1.5703125" style="249" customWidth="1"/>
    <col min="2579" max="2816" width="8.85546875" style="249"/>
    <col min="2817" max="2817" width="0.7109375" style="249" customWidth="1"/>
    <col min="2818" max="2818" width="1.7109375" style="249" customWidth="1"/>
    <col min="2819" max="2819" width="5.7109375" style="249" customWidth="1"/>
    <col min="2820" max="2820" width="8.85546875" style="249"/>
    <col min="2821" max="2821" width="9.7109375" style="249" customWidth="1"/>
    <col min="2822" max="2822" width="3.7109375" style="249" customWidth="1"/>
    <col min="2823" max="2823" width="5.7109375" style="249" customWidth="1"/>
    <col min="2824" max="2824" width="16.5703125" style="249" customWidth="1"/>
    <col min="2825" max="2826" width="16.7109375" style="249" customWidth="1"/>
    <col min="2827" max="2827" width="16.28515625" style="249" customWidth="1"/>
    <col min="2828" max="2828" width="10.28515625" style="249" customWidth="1"/>
    <col min="2829" max="2829" width="0.7109375" style="249" customWidth="1"/>
    <col min="2830" max="2830" width="5.7109375" style="249" customWidth="1"/>
    <col min="2831" max="2831" width="3.28515625" style="249" customWidth="1"/>
    <col min="2832" max="2832" width="8.140625" style="249" customWidth="1"/>
    <col min="2833" max="2833" width="4.7109375" style="249" customWidth="1"/>
    <col min="2834" max="2834" width="1.5703125" style="249" customWidth="1"/>
    <col min="2835" max="3072" width="8.85546875" style="249"/>
    <col min="3073" max="3073" width="0.7109375" style="249" customWidth="1"/>
    <col min="3074" max="3074" width="1.7109375" style="249" customWidth="1"/>
    <col min="3075" max="3075" width="5.7109375" style="249" customWidth="1"/>
    <col min="3076" max="3076" width="8.85546875" style="249"/>
    <col min="3077" max="3077" width="9.7109375" style="249" customWidth="1"/>
    <col min="3078" max="3078" width="3.7109375" style="249" customWidth="1"/>
    <col min="3079" max="3079" width="5.7109375" style="249" customWidth="1"/>
    <col min="3080" max="3080" width="16.5703125" style="249" customWidth="1"/>
    <col min="3081" max="3082" width="16.7109375" style="249" customWidth="1"/>
    <col min="3083" max="3083" width="16.28515625" style="249" customWidth="1"/>
    <col min="3084" max="3084" width="10.28515625" style="249" customWidth="1"/>
    <col min="3085" max="3085" width="0.7109375" style="249" customWidth="1"/>
    <col min="3086" max="3086" width="5.7109375" style="249" customWidth="1"/>
    <col min="3087" max="3087" width="3.28515625" style="249" customWidth="1"/>
    <col min="3088" max="3088" width="8.140625" style="249" customWidth="1"/>
    <col min="3089" max="3089" width="4.7109375" style="249" customWidth="1"/>
    <col min="3090" max="3090" width="1.5703125" style="249" customWidth="1"/>
    <col min="3091" max="3328" width="8.85546875" style="249"/>
    <col min="3329" max="3329" width="0.7109375" style="249" customWidth="1"/>
    <col min="3330" max="3330" width="1.7109375" style="249" customWidth="1"/>
    <col min="3331" max="3331" width="5.7109375" style="249" customWidth="1"/>
    <col min="3332" max="3332" width="8.85546875" style="249"/>
    <col min="3333" max="3333" width="9.7109375" style="249" customWidth="1"/>
    <col min="3334" max="3334" width="3.7109375" style="249" customWidth="1"/>
    <col min="3335" max="3335" width="5.7109375" style="249" customWidth="1"/>
    <col min="3336" max="3336" width="16.5703125" style="249" customWidth="1"/>
    <col min="3337" max="3338" width="16.7109375" style="249" customWidth="1"/>
    <col min="3339" max="3339" width="16.28515625" style="249" customWidth="1"/>
    <col min="3340" max="3340" width="10.28515625" style="249" customWidth="1"/>
    <col min="3341" max="3341" width="0.7109375" style="249" customWidth="1"/>
    <col min="3342" max="3342" width="5.7109375" style="249" customWidth="1"/>
    <col min="3343" max="3343" width="3.28515625" style="249" customWidth="1"/>
    <col min="3344" max="3344" width="8.140625" style="249" customWidth="1"/>
    <col min="3345" max="3345" width="4.7109375" style="249" customWidth="1"/>
    <col min="3346" max="3346" width="1.5703125" style="249" customWidth="1"/>
    <col min="3347" max="3584" width="8.85546875" style="249"/>
    <col min="3585" max="3585" width="0.7109375" style="249" customWidth="1"/>
    <col min="3586" max="3586" width="1.7109375" style="249" customWidth="1"/>
    <col min="3587" max="3587" width="5.7109375" style="249" customWidth="1"/>
    <col min="3588" max="3588" width="8.85546875" style="249"/>
    <col min="3589" max="3589" width="9.7109375" style="249" customWidth="1"/>
    <col min="3590" max="3590" width="3.7109375" style="249" customWidth="1"/>
    <col min="3591" max="3591" width="5.7109375" style="249" customWidth="1"/>
    <col min="3592" max="3592" width="16.5703125" style="249" customWidth="1"/>
    <col min="3593" max="3594" width="16.7109375" style="249" customWidth="1"/>
    <col min="3595" max="3595" width="16.28515625" style="249" customWidth="1"/>
    <col min="3596" max="3596" width="10.28515625" style="249" customWidth="1"/>
    <col min="3597" max="3597" width="0.7109375" style="249" customWidth="1"/>
    <col min="3598" max="3598" width="5.7109375" style="249" customWidth="1"/>
    <col min="3599" max="3599" width="3.28515625" style="249" customWidth="1"/>
    <col min="3600" max="3600" width="8.140625" style="249" customWidth="1"/>
    <col min="3601" max="3601" width="4.7109375" style="249" customWidth="1"/>
    <col min="3602" max="3602" width="1.5703125" style="249" customWidth="1"/>
    <col min="3603" max="3840" width="8.85546875" style="249"/>
    <col min="3841" max="3841" width="0.7109375" style="249" customWidth="1"/>
    <col min="3842" max="3842" width="1.7109375" style="249" customWidth="1"/>
    <col min="3843" max="3843" width="5.7109375" style="249" customWidth="1"/>
    <col min="3844" max="3844" width="8.85546875" style="249"/>
    <col min="3845" max="3845" width="9.7109375" style="249" customWidth="1"/>
    <col min="3846" max="3846" width="3.7109375" style="249" customWidth="1"/>
    <col min="3847" max="3847" width="5.7109375" style="249" customWidth="1"/>
    <col min="3848" max="3848" width="16.5703125" style="249" customWidth="1"/>
    <col min="3849" max="3850" width="16.7109375" style="249" customWidth="1"/>
    <col min="3851" max="3851" width="16.28515625" style="249" customWidth="1"/>
    <col min="3852" max="3852" width="10.28515625" style="249" customWidth="1"/>
    <col min="3853" max="3853" width="0.7109375" style="249" customWidth="1"/>
    <col min="3854" max="3854" width="5.7109375" style="249" customWidth="1"/>
    <col min="3855" max="3855" width="3.28515625" style="249" customWidth="1"/>
    <col min="3856" max="3856" width="8.140625" style="249" customWidth="1"/>
    <col min="3857" max="3857" width="4.7109375" style="249" customWidth="1"/>
    <col min="3858" max="3858" width="1.5703125" style="249" customWidth="1"/>
    <col min="3859" max="4096" width="8.85546875" style="249"/>
    <col min="4097" max="4097" width="0.7109375" style="249" customWidth="1"/>
    <col min="4098" max="4098" width="1.7109375" style="249" customWidth="1"/>
    <col min="4099" max="4099" width="5.7109375" style="249" customWidth="1"/>
    <col min="4100" max="4100" width="8.85546875" style="249"/>
    <col min="4101" max="4101" width="9.7109375" style="249" customWidth="1"/>
    <col min="4102" max="4102" width="3.7109375" style="249" customWidth="1"/>
    <col min="4103" max="4103" width="5.7109375" style="249" customWidth="1"/>
    <col min="4104" max="4104" width="16.5703125" style="249" customWidth="1"/>
    <col min="4105" max="4106" width="16.7109375" style="249" customWidth="1"/>
    <col min="4107" max="4107" width="16.28515625" style="249" customWidth="1"/>
    <col min="4108" max="4108" width="10.28515625" style="249" customWidth="1"/>
    <col min="4109" max="4109" width="0.7109375" style="249" customWidth="1"/>
    <col min="4110" max="4110" width="5.7109375" style="249" customWidth="1"/>
    <col min="4111" max="4111" width="3.28515625" style="249" customWidth="1"/>
    <col min="4112" max="4112" width="8.140625" style="249" customWidth="1"/>
    <col min="4113" max="4113" width="4.7109375" style="249" customWidth="1"/>
    <col min="4114" max="4114" width="1.5703125" style="249" customWidth="1"/>
    <col min="4115" max="4352" width="8.85546875" style="249"/>
    <col min="4353" max="4353" width="0.7109375" style="249" customWidth="1"/>
    <col min="4354" max="4354" width="1.7109375" style="249" customWidth="1"/>
    <col min="4355" max="4355" width="5.7109375" style="249" customWidth="1"/>
    <col min="4356" max="4356" width="8.85546875" style="249"/>
    <col min="4357" max="4357" width="9.7109375" style="249" customWidth="1"/>
    <col min="4358" max="4358" width="3.7109375" style="249" customWidth="1"/>
    <col min="4359" max="4359" width="5.7109375" style="249" customWidth="1"/>
    <col min="4360" max="4360" width="16.5703125" style="249" customWidth="1"/>
    <col min="4361" max="4362" width="16.7109375" style="249" customWidth="1"/>
    <col min="4363" max="4363" width="16.28515625" style="249" customWidth="1"/>
    <col min="4364" max="4364" width="10.28515625" style="249" customWidth="1"/>
    <col min="4365" max="4365" width="0.7109375" style="249" customWidth="1"/>
    <col min="4366" max="4366" width="5.7109375" style="249" customWidth="1"/>
    <col min="4367" max="4367" width="3.28515625" style="249" customWidth="1"/>
    <col min="4368" max="4368" width="8.140625" style="249" customWidth="1"/>
    <col min="4369" max="4369" width="4.7109375" style="249" customWidth="1"/>
    <col min="4370" max="4370" width="1.5703125" style="249" customWidth="1"/>
    <col min="4371" max="4608" width="8.85546875" style="249"/>
    <col min="4609" max="4609" width="0.7109375" style="249" customWidth="1"/>
    <col min="4610" max="4610" width="1.7109375" style="249" customWidth="1"/>
    <col min="4611" max="4611" width="5.7109375" style="249" customWidth="1"/>
    <col min="4612" max="4612" width="8.85546875" style="249"/>
    <col min="4613" max="4613" width="9.7109375" style="249" customWidth="1"/>
    <col min="4614" max="4614" width="3.7109375" style="249" customWidth="1"/>
    <col min="4615" max="4615" width="5.7109375" style="249" customWidth="1"/>
    <col min="4616" max="4616" width="16.5703125" style="249" customWidth="1"/>
    <col min="4617" max="4618" width="16.7109375" style="249" customWidth="1"/>
    <col min="4619" max="4619" width="16.28515625" style="249" customWidth="1"/>
    <col min="4620" max="4620" width="10.28515625" style="249" customWidth="1"/>
    <col min="4621" max="4621" width="0.7109375" style="249" customWidth="1"/>
    <col min="4622" max="4622" width="5.7109375" style="249" customWidth="1"/>
    <col min="4623" max="4623" width="3.28515625" style="249" customWidth="1"/>
    <col min="4624" max="4624" width="8.140625" style="249" customWidth="1"/>
    <col min="4625" max="4625" width="4.7109375" style="249" customWidth="1"/>
    <col min="4626" max="4626" width="1.5703125" style="249" customWidth="1"/>
    <col min="4627" max="4864" width="8.85546875" style="249"/>
    <col min="4865" max="4865" width="0.7109375" style="249" customWidth="1"/>
    <col min="4866" max="4866" width="1.7109375" style="249" customWidth="1"/>
    <col min="4867" max="4867" width="5.7109375" style="249" customWidth="1"/>
    <col min="4868" max="4868" width="8.85546875" style="249"/>
    <col min="4869" max="4869" width="9.7109375" style="249" customWidth="1"/>
    <col min="4870" max="4870" width="3.7109375" style="249" customWidth="1"/>
    <col min="4871" max="4871" width="5.7109375" style="249" customWidth="1"/>
    <col min="4872" max="4872" width="16.5703125" style="249" customWidth="1"/>
    <col min="4873" max="4874" width="16.7109375" style="249" customWidth="1"/>
    <col min="4875" max="4875" width="16.28515625" style="249" customWidth="1"/>
    <col min="4876" max="4876" width="10.28515625" style="249" customWidth="1"/>
    <col min="4877" max="4877" width="0.7109375" style="249" customWidth="1"/>
    <col min="4878" max="4878" width="5.7109375" style="249" customWidth="1"/>
    <col min="4879" max="4879" width="3.28515625" style="249" customWidth="1"/>
    <col min="4880" max="4880" width="8.140625" style="249" customWidth="1"/>
    <col min="4881" max="4881" width="4.7109375" style="249" customWidth="1"/>
    <col min="4882" max="4882" width="1.5703125" style="249" customWidth="1"/>
    <col min="4883" max="5120" width="8.85546875" style="249"/>
    <col min="5121" max="5121" width="0.7109375" style="249" customWidth="1"/>
    <col min="5122" max="5122" width="1.7109375" style="249" customWidth="1"/>
    <col min="5123" max="5123" width="5.7109375" style="249" customWidth="1"/>
    <col min="5124" max="5124" width="8.85546875" style="249"/>
    <col min="5125" max="5125" width="9.7109375" style="249" customWidth="1"/>
    <col min="5126" max="5126" width="3.7109375" style="249" customWidth="1"/>
    <col min="5127" max="5127" width="5.7109375" style="249" customWidth="1"/>
    <col min="5128" max="5128" width="16.5703125" style="249" customWidth="1"/>
    <col min="5129" max="5130" width="16.7109375" style="249" customWidth="1"/>
    <col min="5131" max="5131" width="16.28515625" style="249" customWidth="1"/>
    <col min="5132" max="5132" width="10.28515625" style="249" customWidth="1"/>
    <col min="5133" max="5133" width="0.7109375" style="249" customWidth="1"/>
    <col min="5134" max="5134" width="5.7109375" style="249" customWidth="1"/>
    <col min="5135" max="5135" width="3.28515625" style="249" customWidth="1"/>
    <col min="5136" max="5136" width="8.140625" style="249" customWidth="1"/>
    <col min="5137" max="5137" width="4.7109375" style="249" customWidth="1"/>
    <col min="5138" max="5138" width="1.5703125" style="249" customWidth="1"/>
    <col min="5139" max="5376" width="8.85546875" style="249"/>
    <col min="5377" max="5377" width="0.7109375" style="249" customWidth="1"/>
    <col min="5378" max="5378" width="1.7109375" style="249" customWidth="1"/>
    <col min="5379" max="5379" width="5.7109375" style="249" customWidth="1"/>
    <col min="5380" max="5380" width="8.85546875" style="249"/>
    <col min="5381" max="5381" width="9.7109375" style="249" customWidth="1"/>
    <col min="5382" max="5382" width="3.7109375" style="249" customWidth="1"/>
    <col min="5383" max="5383" width="5.7109375" style="249" customWidth="1"/>
    <col min="5384" max="5384" width="16.5703125" style="249" customWidth="1"/>
    <col min="5385" max="5386" width="16.7109375" style="249" customWidth="1"/>
    <col min="5387" max="5387" width="16.28515625" style="249" customWidth="1"/>
    <col min="5388" max="5388" width="10.28515625" style="249" customWidth="1"/>
    <col min="5389" max="5389" width="0.7109375" style="249" customWidth="1"/>
    <col min="5390" max="5390" width="5.7109375" style="249" customWidth="1"/>
    <col min="5391" max="5391" width="3.28515625" style="249" customWidth="1"/>
    <col min="5392" max="5392" width="8.140625" style="249" customWidth="1"/>
    <col min="5393" max="5393" width="4.7109375" style="249" customWidth="1"/>
    <col min="5394" max="5394" width="1.5703125" style="249" customWidth="1"/>
    <col min="5395" max="5632" width="8.85546875" style="249"/>
    <col min="5633" max="5633" width="0.7109375" style="249" customWidth="1"/>
    <col min="5634" max="5634" width="1.7109375" style="249" customWidth="1"/>
    <col min="5635" max="5635" width="5.7109375" style="249" customWidth="1"/>
    <col min="5636" max="5636" width="8.85546875" style="249"/>
    <col min="5637" max="5637" width="9.7109375" style="249" customWidth="1"/>
    <col min="5638" max="5638" width="3.7109375" style="249" customWidth="1"/>
    <col min="5639" max="5639" width="5.7109375" style="249" customWidth="1"/>
    <col min="5640" max="5640" width="16.5703125" style="249" customWidth="1"/>
    <col min="5641" max="5642" width="16.7109375" style="249" customWidth="1"/>
    <col min="5643" max="5643" width="16.28515625" style="249" customWidth="1"/>
    <col min="5644" max="5644" width="10.28515625" style="249" customWidth="1"/>
    <col min="5645" max="5645" width="0.7109375" style="249" customWidth="1"/>
    <col min="5646" max="5646" width="5.7109375" style="249" customWidth="1"/>
    <col min="5647" max="5647" width="3.28515625" style="249" customWidth="1"/>
    <col min="5648" max="5648" width="8.140625" style="249" customWidth="1"/>
    <col min="5649" max="5649" width="4.7109375" style="249" customWidth="1"/>
    <col min="5650" max="5650" width="1.5703125" style="249" customWidth="1"/>
    <col min="5651" max="5888" width="8.85546875" style="249"/>
    <col min="5889" max="5889" width="0.7109375" style="249" customWidth="1"/>
    <col min="5890" max="5890" width="1.7109375" style="249" customWidth="1"/>
    <col min="5891" max="5891" width="5.7109375" style="249" customWidth="1"/>
    <col min="5892" max="5892" width="8.85546875" style="249"/>
    <col min="5893" max="5893" width="9.7109375" style="249" customWidth="1"/>
    <col min="5894" max="5894" width="3.7109375" style="249" customWidth="1"/>
    <col min="5895" max="5895" width="5.7109375" style="249" customWidth="1"/>
    <col min="5896" max="5896" width="16.5703125" style="249" customWidth="1"/>
    <col min="5897" max="5898" width="16.7109375" style="249" customWidth="1"/>
    <col min="5899" max="5899" width="16.28515625" style="249" customWidth="1"/>
    <col min="5900" max="5900" width="10.28515625" style="249" customWidth="1"/>
    <col min="5901" max="5901" width="0.7109375" style="249" customWidth="1"/>
    <col min="5902" max="5902" width="5.7109375" style="249" customWidth="1"/>
    <col min="5903" max="5903" width="3.28515625" style="249" customWidth="1"/>
    <col min="5904" max="5904" width="8.140625" style="249" customWidth="1"/>
    <col min="5905" max="5905" width="4.7109375" style="249" customWidth="1"/>
    <col min="5906" max="5906" width="1.5703125" style="249" customWidth="1"/>
    <col min="5907" max="6144" width="8.85546875" style="249"/>
    <col min="6145" max="6145" width="0.7109375" style="249" customWidth="1"/>
    <col min="6146" max="6146" width="1.7109375" style="249" customWidth="1"/>
    <col min="6147" max="6147" width="5.7109375" style="249" customWidth="1"/>
    <col min="6148" max="6148" width="8.85546875" style="249"/>
    <col min="6149" max="6149" width="9.7109375" style="249" customWidth="1"/>
    <col min="6150" max="6150" width="3.7109375" style="249" customWidth="1"/>
    <col min="6151" max="6151" width="5.7109375" style="249" customWidth="1"/>
    <col min="6152" max="6152" width="16.5703125" style="249" customWidth="1"/>
    <col min="6153" max="6154" width="16.7109375" style="249" customWidth="1"/>
    <col min="6155" max="6155" width="16.28515625" style="249" customWidth="1"/>
    <col min="6156" max="6156" width="10.28515625" style="249" customWidth="1"/>
    <col min="6157" max="6157" width="0.7109375" style="249" customWidth="1"/>
    <col min="6158" max="6158" width="5.7109375" style="249" customWidth="1"/>
    <col min="6159" max="6159" width="3.28515625" style="249" customWidth="1"/>
    <col min="6160" max="6160" width="8.140625" style="249" customWidth="1"/>
    <col min="6161" max="6161" width="4.7109375" style="249" customWidth="1"/>
    <col min="6162" max="6162" width="1.5703125" style="249" customWidth="1"/>
    <col min="6163" max="6400" width="8.85546875" style="249"/>
    <col min="6401" max="6401" width="0.7109375" style="249" customWidth="1"/>
    <col min="6402" max="6402" width="1.7109375" style="249" customWidth="1"/>
    <col min="6403" max="6403" width="5.7109375" style="249" customWidth="1"/>
    <col min="6404" max="6404" width="8.85546875" style="249"/>
    <col min="6405" max="6405" width="9.7109375" style="249" customWidth="1"/>
    <col min="6406" max="6406" width="3.7109375" style="249" customWidth="1"/>
    <col min="6407" max="6407" width="5.7109375" style="249" customWidth="1"/>
    <col min="6408" max="6408" width="16.5703125" style="249" customWidth="1"/>
    <col min="6409" max="6410" width="16.7109375" style="249" customWidth="1"/>
    <col min="6411" max="6411" width="16.28515625" style="249" customWidth="1"/>
    <col min="6412" max="6412" width="10.28515625" style="249" customWidth="1"/>
    <col min="6413" max="6413" width="0.7109375" style="249" customWidth="1"/>
    <col min="6414" max="6414" width="5.7109375" style="249" customWidth="1"/>
    <col min="6415" max="6415" width="3.28515625" style="249" customWidth="1"/>
    <col min="6416" max="6416" width="8.140625" style="249" customWidth="1"/>
    <col min="6417" max="6417" width="4.7109375" style="249" customWidth="1"/>
    <col min="6418" max="6418" width="1.5703125" style="249" customWidth="1"/>
    <col min="6419" max="6656" width="8.85546875" style="249"/>
    <col min="6657" max="6657" width="0.7109375" style="249" customWidth="1"/>
    <col min="6658" max="6658" width="1.7109375" style="249" customWidth="1"/>
    <col min="6659" max="6659" width="5.7109375" style="249" customWidth="1"/>
    <col min="6660" max="6660" width="8.85546875" style="249"/>
    <col min="6661" max="6661" width="9.7109375" style="249" customWidth="1"/>
    <col min="6662" max="6662" width="3.7109375" style="249" customWidth="1"/>
    <col min="6663" max="6663" width="5.7109375" style="249" customWidth="1"/>
    <col min="6664" max="6664" width="16.5703125" style="249" customWidth="1"/>
    <col min="6665" max="6666" width="16.7109375" style="249" customWidth="1"/>
    <col min="6667" max="6667" width="16.28515625" style="249" customWidth="1"/>
    <col min="6668" max="6668" width="10.28515625" style="249" customWidth="1"/>
    <col min="6669" max="6669" width="0.7109375" style="249" customWidth="1"/>
    <col min="6670" max="6670" width="5.7109375" style="249" customWidth="1"/>
    <col min="6671" max="6671" width="3.28515625" style="249" customWidth="1"/>
    <col min="6672" max="6672" width="8.140625" style="249" customWidth="1"/>
    <col min="6673" max="6673" width="4.7109375" style="249" customWidth="1"/>
    <col min="6674" max="6674" width="1.5703125" style="249" customWidth="1"/>
    <col min="6675" max="6912" width="8.85546875" style="249"/>
    <col min="6913" max="6913" width="0.7109375" style="249" customWidth="1"/>
    <col min="6914" max="6914" width="1.7109375" style="249" customWidth="1"/>
    <col min="6915" max="6915" width="5.7109375" style="249" customWidth="1"/>
    <col min="6916" max="6916" width="8.85546875" style="249"/>
    <col min="6917" max="6917" width="9.7109375" style="249" customWidth="1"/>
    <col min="6918" max="6918" width="3.7109375" style="249" customWidth="1"/>
    <col min="6919" max="6919" width="5.7109375" style="249" customWidth="1"/>
    <col min="6920" max="6920" width="16.5703125" style="249" customWidth="1"/>
    <col min="6921" max="6922" width="16.7109375" style="249" customWidth="1"/>
    <col min="6923" max="6923" width="16.28515625" style="249" customWidth="1"/>
    <col min="6924" max="6924" width="10.28515625" style="249" customWidth="1"/>
    <col min="6925" max="6925" width="0.7109375" style="249" customWidth="1"/>
    <col min="6926" max="6926" width="5.7109375" style="249" customWidth="1"/>
    <col min="6927" max="6927" width="3.28515625" style="249" customWidth="1"/>
    <col min="6928" max="6928" width="8.140625" style="249" customWidth="1"/>
    <col min="6929" max="6929" width="4.7109375" style="249" customWidth="1"/>
    <col min="6930" max="6930" width="1.5703125" style="249" customWidth="1"/>
    <col min="6931" max="7168" width="8.85546875" style="249"/>
    <col min="7169" max="7169" width="0.7109375" style="249" customWidth="1"/>
    <col min="7170" max="7170" width="1.7109375" style="249" customWidth="1"/>
    <col min="7171" max="7171" width="5.7109375" style="249" customWidth="1"/>
    <col min="7172" max="7172" width="8.85546875" style="249"/>
    <col min="7173" max="7173" width="9.7109375" style="249" customWidth="1"/>
    <col min="7174" max="7174" width="3.7109375" style="249" customWidth="1"/>
    <col min="7175" max="7175" width="5.7109375" style="249" customWidth="1"/>
    <col min="7176" max="7176" width="16.5703125" style="249" customWidth="1"/>
    <col min="7177" max="7178" width="16.7109375" style="249" customWidth="1"/>
    <col min="7179" max="7179" width="16.28515625" style="249" customWidth="1"/>
    <col min="7180" max="7180" width="10.28515625" style="249" customWidth="1"/>
    <col min="7181" max="7181" width="0.7109375" style="249" customWidth="1"/>
    <col min="7182" max="7182" width="5.7109375" style="249" customWidth="1"/>
    <col min="7183" max="7183" width="3.28515625" style="249" customWidth="1"/>
    <col min="7184" max="7184" width="8.140625" style="249" customWidth="1"/>
    <col min="7185" max="7185" width="4.7109375" style="249" customWidth="1"/>
    <col min="7186" max="7186" width="1.5703125" style="249" customWidth="1"/>
    <col min="7187" max="7424" width="8.85546875" style="249"/>
    <col min="7425" max="7425" width="0.7109375" style="249" customWidth="1"/>
    <col min="7426" max="7426" width="1.7109375" style="249" customWidth="1"/>
    <col min="7427" max="7427" width="5.7109375" style="249" customWidth="1"/>
    <col min="7428" max="7428" width="8.85546875" style="249"/>
    <col min="7429" max="7429" width="9.7109375" style="249" customWidth="1"/>
    <col min="7430" max="7430" width="3.7109375" style="249" customWidth="1"/>
    <col min="7431" max="7431" width="5.7109375" style="249" customWidth="1"/>
    <col min="7432" max="7432" width="16.5703125" style="249" customWidth="1"/>
    <col min="7433" max="7434" width="16.7109375" style="249" customWidth="1"/>
    <col min="7435" max="7435" width="16.28515625" style="249" customWidth="1"/>
    <col min="7436" max="7436" width="10.28515625" style="249" customWidth="1"/>
    <col min="7437" max="7437" width="0.7109375" style="249" customWidth="1"/>
    <col min="7438" max="7438" width="5.7109375" style="249" customWidth="1"/>
    <col min="7439" max="7439" width="3.28515625" style="249" customWidth="1"/>
    <col min="7440" max="7440" width="8.140625" style="249" customWidth="1"/>
    <col min="7441" max="7441" width="4.7109375" style="249" customWidth="1"/>
    <col min="7442" max="7442" width="1.5703125" style="249" customWidth="1"/>
    <col min="7443" max="7680" width="8.85546875" style="249"/>
    <col min="7681" max="7681" width="0.7109375" style="249" customWidth="1"/>
    <col min="7682" max="7682" width="1.7109375" style="249" customWidth="1"/>
    <col min="7683" max="7683" width="5.7109375" style="249" customWidth="1"/>
    <col min="7684" max="7684" width="8.85546875" style="249"/>
    <col min="7685" max="7685" width="9.7109375" style="249" customWidth="1"/>
    <col min="7686" max="7686" width="3.7109375" style="249" customWidth="1"/>
    <col min="7687" max="7687" width="5.7109375" style="249" customWidth="1"/>
    <col min="7688" max="7688" width="16.5703125" style="249" customWidth="1"/>
    <col min="7689" max="7690" width="16.7109375" style="249" customWidth="1"/>
    <col min="7691" max="7691" width="16.28515625" style="249" customWidth="1"/>
    <col min="7692" max="7692" width="10.28515625" style="249" customWidth="1"/>
    <col min="7693" max="7693" width="0.7109375" style="249" customWidth="1"/>
    <col min="7694" max="7694" width="5.7109375" style="249" customWidth="1"/>
    <col min="7695" max="7695" width="3.28515625" style="249" customWidth="1"/>
    <col min="7696" max="7696" width="8.140625" style="249" customWidth="1"/>
    <col min="7697" max="7697" width="4.7109375" style="249" customWidth="1"/>
    <col min="7698" max="7698" width="1.5703125" style="249" customWidth="1"/>
    <col min="7699" max="7936" width="8.85546875" style="249"/>
    <col min="7937" max="7937" width="0.7109375" style="249" customWidth="1"/>
    <col min="7938" max="7938" width="1.7109375" style="249" customWidth="1"/>
    <col min="7939" max="7939" width="5.7109375" style="249" customWidth="1"/>
    <col min="7940" max="7940" width="8.85546875" style="249"/>
    <col min="7941" max="7941" width="9.7109375" style="249" customWidth="1"/>
    <col min="7942" max="7942" width="3.7109375" style="249" customWidth="1"/>
    <col min="7943" max="7943" width="5.7109375" style="249" customWidth="1"/>
    <col min="7944" max="7944" width="16.5703125" style="249" customWidth="1"/>
    <col min="7945" max="7946" width="16.7109375" style="249" customWidth="1"/>
    <col min="7947" max="7947" width="16.28515625" style="249" customWidth="1"/>
    <col min="7948" max="7948" width="10.28515625" style="249" customWidth="1"/>
    <col min="7949" max="7949" width="0.7109375" style="249" customWidth="1"/>
    <col min="7950" max="7950" width="5.7109375" style="249" customWidth="1"/>
    <col min="7951" max="7951" width="3.28515625" style="249" customWidth="1"/>
    <col min="7952" max="7952" width="8.140625" style="249" customWidth="1"/>
    <col min="7953" max="7953" width="4.7109375" style="249" customWidth="1"/>
    <col min="7954" max="7954" width="1.5703125" style="249" customWidth="1"/>
    <col min="7955" max="8192" width="8.85546875" style="249"/>
    <col min="8193" max="8193" width="0.7109375" style="249" customWidth="1"/>
    <col min="8194" max="8194" width="1.7109375" style="249" customWidth="1"/>
    <col min="8195" max="8195" width="5.7109375" style="249" customWidth="1"/>
    <col min="8196" max="8196" width="8.85546875" style="249"/>
    <col min="8197" max="8197" width="9.7109375" style="249" customWidth="1"/>
    <col min="8198" max="8198" width="3.7109375" style="249" customWidth="1"/>
    <col min="8199" max="8199" width="5.7109375" style="249" customWidth="1"/>
    <col min="8200" max="8200" width="16.5703125" style="249" customWidth="1"/>
    <col min="8201" max="8202" width="16.7109375" style="249" customWidth="1"/>
    <col min="8203" max="8203" width="16.28515625" style="249" customWidth="1"/>
    <col min="8204" max="8204" width="10.28515625" style="249" customWidth="1"/>
    <col min="8205" max="8205" width="0.7109375" style="249" customWidth="1"/>
    <col min="8206" max="8206" width="5.7109375" style="249" customWidth="1"/>
    <col min="8207" max="8207" width="3.28515625" style="249" customWidth="1"/>
    <col min="8208" max="8208" width="8.140625" style="249" customWidth="1"/>
    <col min="8209" max="8209" width="4.7109375" style="249" customWidth="1"/>
    <col min="8210" max="8210" width="1.5703125" style="249" customWidth="1"/>
    <col min="8211" max="8448" width="8.85546875" style="249"/>
    <col min="8449" max="8449" width="0.7109375" style="249" customWidth="1"/>
    <col min="8450" max="8450" width="1.7109375" style="249" customWidth="1"/>
    <col min="8451" max="8451" width="5.7109375" style="249" customWidth="1"/>
    <col min="8452" max="8452" width="8.85546875" style="249"/>
    <col min="8453" max="8453" width="9.7109375" style="249" customWidth="1"/>
    <col min="8454" max="8454" width="3.7109375" style="249" customWidth="1"/>
    <col min="8455" max="8455" width="5.7109375" style="249" customWidth="1"/>
    <col min="8456" max="8456" width="16.5703125" style="249" customWidth="1"/>
    <col min="8457" max="8458" width="16.7109375" style="249" customWidth="1"/>
    <col min="8459" max="8459" width="16.28515625" style="249" customWidth="1"/>
    <col min="8460" max="8460" width="10.28515625" style="249" customWidth="1"/>
    <col min="8461" max="8461" width="0.7109375" style="249" customWidth="1"/>
    <col min="8462" max="8462" width="5.7109375" style="249" customWidth="1"/>
    <col min="8463" max="8463" width="3.28515625" style="249" customWidth="1"/>
    <col min="8464" max="8464" width="8.140625" style="249" customWidth="1"/>
    <col min="8465" max="8465" width="4.7109375" style="249" customWidth="1"/>
    <col min="8466" max="8466" width="1.5703125" style="249" customWidth="1"/>
    <col min="8467" max="8704" width="8.85546875" style="249"/>
    <col min="8705" max="8705" width="0.7109375" style="249" customWidth="1"/>
    <col min="8706" max="8706" width="1.7109375" style="249" customWidth="1"/>
    <col min="8707" max="8707" width="5.7109375" style="249" customWidth="1"/>
    <col min="8708" max="8708" width="8.85546875" style="249"/>
    <col min="8709" max="8709" width="9.7109375" style="249" customWidth="1"/>
    <col min="8710" max="8710" width="3.7109375" style="249" customWidth="1"/>
    <col min="8711" max="8711" width="5.7109375" style="249" customWidth="1"/>
    <col min="8712" max="8712" width="16.5703125" style="249" customWidth="1"/>
    <col min="8713" max="8714" width="16.7109375" style="249" customWidth="1"/>
    <col min="8715" max="8715" width="16.28515625" style="249" customWidth="1"/>
    <col min="8716" max="8716" width="10.28515625" style="249" customWidth="1"/>
    <col min="8717" max="8717" width="0.7109375" style="249" customWidth="1"/>
    <col min="8718" max="8718" width="5.7109375" style="249" customWidth="1"/>
    <col min="8719" max="8719" width="3.28515625" style="249" customWidth="1"/>
    <col min="8720" max="8720" width="8.140625" style="249" customWidth="1"/>
    <col min="8721" max="8721" width="4.7109375" style="249" customWidth="1"/>
    <col min="8722" max="8722" width="1.5703125" style="249" customWidth="1"/>
    <col min="8723" max="8960" width="8.85546875" style="249"/>
    <col min="8961" max="8961" width="0.7109375" style="249" customWidth="1"/>
    <col min="8962" max="8962" width="1.7109375" style="249" customWidth="1"/>
    <col min="8963" max="8963" width="5.7109375" style="249" customWidth="1"/>
    <col min="8964" max="8964" width="8.85546875" style="249"/>
    <col min="8965" max="8965" width="9.7109375" style="249" customWidth="1"/>
    <col min="8966" max="8966" width="3.7109375" style="249" customWidth="1"/>
    <col min="8967" max="8967" width="5.7109375" style="249" customWidth="1"/>
    <col min="8968" max="8968" width="16.5703125" style="249" customWidth="1"/>
    <col min="8969" max="8970" width="16.7109375" style="249" customWidth="1"/>
    <col min="8971" max="8971" width="16.28515625" style="249" customWidth="1"/>
    <col min="8972" max="8972" width="10.28515625" style="249" customWidth="1"/>
    <col min="8973" max="8973" width="0.7109375" style="249" customWidth="1"/>
    <col min="8974" max="8974" width="5.7109375" style="249" customWidth="1"/>
    <col min="8975" max="8975" width="3.28515625" style="249" customWidth="1"/>
    <col min="8976" max="8976" width="8.140625" style="249" customWidth="1"/>
    <col min="8977" max="8977" width="4.7109375" style="249" customWidth="1"/>
    <col min="8978" max="8978" width="1.5703125" style="249" customWidth="1"/>
    <col min="8979" max="9216" width="8.85546875" style="249"/>
    <col min="9217" max="9217" width="0.7109375" style="249" customWidth="1"/>
    <col min="9218" max="9218" width="1.7109375" style="249" customWidth="1"/>
    <col min="9219" max="9219" width="5.7109375" style="249" customWidth="1"/>
    <col min="9220" max="9220" width="8.85546875" style="249"/>
    <col min="9221" max="9221" width="9.7109375" style="249" customWidth="1"/>
    <col min="9222" max="9222" width="3.7109375" style="249" customWidth="1"/>
    <col min="9223" max="9223" width="5.7109375" style="249" customWidth="1"/>
    <col min="9224" max="9224" width="16.5703125" style="249" customWidth="1"/>
    <col min="9225" max="9226" width="16.7109375" style="249" customWidth="1"/>
    <col min="9227" max="9227" width="16.28515625" style="249" customWidth="1"/>
    <col min="9228" max="9228" width="10.28515625" style="249" customWidth="1"/>
    <col min="9229" max="9229" width="0.7109375" style="249" customWidth="1"/>
    <col min="9230" max="9230" width="5.7109375" style="249" customWidth="1"/>
    <col min="9231" max="9231" width="3.28515625" style="249" customWidth="1"/>
    <col min="9232" max="9232" width="8.140625" style="249" customWidth="1"/>
    <col min="9233" max="9233" width="4.7109375" style="249" customWidth="1"/>
    <col min="9234" max="9234" width="1.5703125" style="249" customWidth="1"/>
    <col min="9235" max="9472" width="8.85546875" style="249"/>
    <col min="9473" max="9473" width="0.7109375" style="249" customWidth="1"/>
    <col min="9474" max="9474" width="1.7109375" style="249" customWidth="1"/>
    <col min="9475" max="9475" width="5.7109375" style="249" customWidth="1"/>
    <col min="9476" max="9476" width="8.85546875" style="249"/>
    <col min="9477" max="9477" width="9.7109375" style="249" customWidth="1"/>
    <col min="9478" max="9478" width="3.7109375" style="249" customWidth="1"/>
    <col min="9479" max="9479" width="5.7109375" style="249" customWidth="1"/>
    <col min="9480" max="9480" width="16.5703125" style="249" customWidth="1"/>
    <col min="9481" max="9482" width="16.7109375" style="249" customWidth="1"/>
    <col min="9483" max="9483" width="16.28515625" style="249" customWidth="1"/>
    <col min="9484" max="9484" width="10.28515625" style="249" customWidth="1"/>
    <col min="9485" max="9485" width="0.7109375" style="249" customWidth="1"/>
    <col min="9486" max="9486" width="5.7109375" style="249" customWidth="1"/>
    <col min="9487" max="9487" width="3.28515625" style="249" customWidth="1"/>
    <col min="9488" max="9488" width="8.140625" style="249" customWidth="1"/>
    <col min="9489" max="9489" width="4.7109375" style="249" customWidth="1"/>
    <col min="9490" max="9490" width="1.5703125" style="249" customWidth="1"/>
    <col min="9491" max="9728" width="8.85546875" style="249"/>
    <col min="9729" max="9729" width="0.7109375" style="249" customWidth="1"/>
    <col min="9730" max="9730" width="1.7109375" style="249" customWidth="1"/>
    <col min="9731" max="9731" width="5.7109375" style="249" customWidth="1"/>
    <col min="9732" max="9732" width="8.85546875" style="249"/>
    <col min="9733" max="9733" width="9.7109375" style="249" customWidth="1"/>
    <col min="9734" max="9734" width="3.7109375" style="249" customWidth="1"/>
    <col min="9735" max="9735" width="5.7109375" style="249" customWidth="1"/>
    <col min="9736" max="9736" width="16.5703125" style="249" customWidth="1"/>
    <col min="9737" max="9738" width="16.7109375" style="249" customWidth="1"/>
    <col min="9739" max="9739" width="16.28515625" style="249" customWidth="1"/>
    <col min="9740" max="9740" width="10.28515625" style="249" customWidth="1"/>
    <col min="9741" max="9741" width="0.7109375" style="249" customWidth="1"/>
    <col min="9742" max="9742" width="5.7109375" style="249" customWidth="1"/>
    <col min="9743" max="9743" width="3.28515625" style="249" customWidth="1"/>
    <col min="9744" max="9744" width="8.140625" style="249" customWidth="1"/>
    <col min="9745" max="9745" width="4.7109375" style="249" customWidth="1"/>
    <col min="9746" max="9746" width="1.5703125" style="249" customWidth="1"/>
    <col min="9747" max="9984" width="8.85546875" style="249"/>
    <col min="9985" max="9985" width="0.7109375" style="249" customWidth="1"/>
    <col min="9986" max="9986" width="1.7109375" style="249" customWidth="1"/>
    <col min="9987" max="9987" width="5.7109375" style="249" customWidth="1"/>
    <col min="9988" max="9988" width="8.85546875" style="249"/>
    <col min="9989" max="9989" width="9.7109375" style="249" customWidth="1"/>
    <col min="9990" max="9990" width="3.7109375" style="249" customWidth="1"/>
    <col min="9991" max="9991" width="5.7109375" style="249" customWidth="1"/>
    <col min="9992" max="9992" width="16.5703125" style="249" customWidth="1"/>
    <col min="9993" max="9994" width="16.7109375" style="249" customWidth="1"/>
    <col min="9995" max="9995" width="16.28515625" style="249" customWidth="1"/>
    <col min="9996" max="9996" width="10.28515625" style="249" customWidth="1"/>
    <col min="9997" max="9997" width="0.7109375" style="249" customWidth="1"/>
    <col min="9998" max="9998" width="5.7109375" style="249" customWidth="1"/>
    <col min="9999" max="9999" width="3.28515625" style="249" customWidth="1"/>
    <col min="10000" max="10000" width="8.140625" style="249" customWidth="1"/>
    <col min="10001" max="10001" width="4.7109375" style="249" customWidth="1"/>
    <col min="10002" max="10002" width="1.5703125" style="249" customWidth="1"/>
    <col min="10003" max="10240" width="8.85546875" style="249"/>
    <col min="10241" max="10241" width="0.7109375" style="249" customWidth="1"/>
    <col min="10242" max="10242" width="1.7109375" style="249" customWidth="1"/>
    <col min="10243" max="10243" width="5.7109375" style="249" customWidth="1"/>
    <col min="10244" max="10244" width="8.85546875" style="249"/>
    <col min="10245" max="10245" width="9.7109375" style="249" customWidth="1"/>
    <col min="10246" max="10246" width="3.7109375" style="249" customWidth="1"/>
    <col min="10247" max="10247" width="5.7109375" style="249" customWidth="1"/>
    <col min="10248" max="10248" width="16.5703125" style="249" customWidth="1"/>
    <col min="10249" max="10250" width="16.7109375" style="249" customWidth="1"/>
    <col min="10251" max="10251" width="16.28515625" style="249" customWidth="1"/>
    <col min="10252" max="10252" width="10.28515625" style="249" customWidth="1"/>
    <col min="10253" max="10253" width="0.7109375" style="249" customWidth="1"/>
    <col min="10254" max="10254" width="5.7109375" style="249" customWidth="1"/>
    <col min="10255" max="10255" width="3.28515625" style="249" customWidth="1"/>
    <col min="10256" max="10256" width="8.140625" style="249" customWidth="1"/>
    <col min="10257" max="10257" width="4.7109375" style="249" customWidth="1"/>
    <col min="10258" max="10258" width="1.5703125" style="249" customWidth="1"/>
    <col min="10259" max="10496" width="8.85546875" style="249"/>
    <col min="10497" max="10497" width="0.7109375" style="249" customWidth="1"/>
    <col min="10498" max="10498" width="1.7109375" style="249" customWidth="1"/>
    <col min="10499" max="10499" width="5.7109375" style="249" customWidth="1"/>
    <col min="10500" max="10500" width="8.85546875" style="249"/>
    <col min="10501" max="10501" width="9.7109375" style="249" customWidth="1"/>
    <col min="10502" max="10502" width="3.7109375" style="249" customWidth="1"/>
    <col min="10503" max="10503" width="5.7109375" style="249" customWidth="1"/>
    <col min="10504" max="10504" width="16.5703125" style="249" customWidth="1"/>
    <col min="10505" max="10506" width="16.7109375" style="249" customWidth="1"/>
    <col min="10507" max="10507" width="16.28515625" style="249" customWidth="1"/>
    <col min="10508" max="10508" width="10.28515625" style="249" customWidth="1"/>
    <col min="10509" max="10509" width="0.7109375" style="249" customWidth="1"/>
    <col min="10510" max="10510" width="5.7109375" style="249" customWidth="1"/>
    <col min="10511" max="10511" width="3.28515625" style="249" customWidth="1"/>
    <col min="10512" max="10512" width="8.140625" style="249" customWidth="1"/>
    <col min="10513" max="10513" width="4.7109375" style="249" customWidth="1"/>
    <col min="10514" max="10514" width="1.5703125" style="249" customWidth="1"/>
    <col min="10515" max="10752" width="8.85546875" style="249"/>
    <col min="10753" max="10753" width="0.7109375" style="249" customWidth="1"/>
    <col min="10754" max="10754" width="1.7109375" style="249" customWidth="1"/>
    <col min="10755" max="10755" width="5.7109375" style="249" customWidth="1"/>
    <col min="10756" max="10756" width="8.85546875" style="249"/>
    <col min="10757" max="10757" width="9.7109375" style="249" customWidth="1"/>
    <col min="10758" max="10758" width="3.7109375" style="249" customWidth="1"/>
    <col min="10759" max="10759" width="5.7109375" style="249" customWidth="1"/>
    <col min="10760" max="10760" width="16.5703125" style="249" customWidth="1"/>
    <col min="10761" max="10762" width="16.7109375" style="249" customWidth="1"/>
    <col min="10763" max="10763" width="16.28515625" style="249" customWidth="1"/>
    <col min="10764" max="10764" width="10.28515625" style="249" customWidth="1"/>
    <col min="10765" max="10765" width="0.7109375" style="249" customWidth="1"/>
    <col min="10766" max="10766" width="5.7109375" style="249" customWidth="1"/>
    <col min="10767" max="10767" width="3.28515625" style="249" customWidth="1"/>
    <col min="10768" max="10768" width="8.140625" style="249" customWidth="1"/>
    <col min="10769" max="10769" width="4.7109375" style="249" customWidth="1"/>
    <col min="10770" max="10770" width="1.5703125" style="249" customWidth="1"/>
    <col min="10771" max="11008" width="8.85546875" style="249"/>
    <col min="11009" max="11009" width="0.7109375" style="249" customWidth="1"/>
    <col min="11010" max="11010" width="1.7109375" style="249" customWidth="1"/>
    <col min="11011" max="11011" width="5.7109375" style="249" customWidth="1"/>
    <col min="11012" max="11012" width="8.85546875" style="249"/>
    <col min="11013" max="11013" width="9.7109375" style="249" customWidth="1"/>
    <col min="11014" max="11014" width="3.7109375" style="249" customWidth="1"/>
    <col min="11015" max="11015" width="5.7109375" style="249" customWidth="1"/>
    <col min="11016" max="11016" width="16.5703125" style="249" customWidth="1"/>
    <col min="11017" max="11018" width="16.7109375" style="249" customWidth="1"/>
    <col min="11019" max="11019" width="16.28515625" style="249" customWidth="1"/>
    <col min="11020" max="11020" width="10.28515625" style="249" customWidth="1"/>
    <col min="11021" max="11021" width="0.7109375" style="249" customWidth="1"/>
    <col min="11022" max="11022" width="5.7109375" style="249" customWidth="1"/>
    <col min="11023" max="11023" width="3.28515625" style="249" customWidth="1"/>
    <col min="11024" max="11024" width="8.140625" style="249" customWidth="1"/>
    <col min="11025" max="11025" width="4.7109375" style="249" customWidth="1"/>
    <col min="11026" max="11026" width="1.5703125" style="249" customWidth="1"/>
    <col min="11027" max="11264" width="8.85546875" style="249"/>
    <col min="11265" max="11265" width="0.7109375" style="249" customWidth="1"/>
    <col min="11266" max="11266" width="1.7109375" style="249" customWidth="1"/>
    <col min="11267" max="11267" width="5.7109375" style="249" customWidth="1"/>
    <col min="11268" max="11268" width="8.85546875" style="249"/>
    <col min="11269" max="11269" width="9.7109375" style="249" customWidth="1"/>
    <col min="11270" max="11270" width="3.7109375" style="249" customWidth="1"/>
    <col min="11271" max="11271" width="5.7109375" style="249" customWidth="1"/>
    <col min="11272" max="11272" width="16.5703125" style="249" customWidth="1"/>
    <col min="11273" max="11274" width="16.7109375" style="249" customWidth="1"/>
    <col min="11275" max="11275" width="16.28515625" style="249" customWidth="1"/>
    <col min="11276" max="11276" width="10.28515625" style="249" customWidth="1"/>
    <col min="11277" max="11277" width="0.7109375" style="249" customWidth="1"/>
    <col min="11278" max="11278" width="5.7109375" style="249" customWidth="1"/>
    <col min="11279" max="11279" width="3.28515625" style="249" customWidth="1"/>
    <col min="11280" max="11280" width="8.140625" style="249" customWidth="1"/>
    <col min="11281" max="11281" width="4.7109375" style="249" customWidth="1"/>
    <col min="11282" max="11282" width="1.5703125" style="249" customWidth="1"/>
    <col min="11283" max="11520" width="8.85546875" style="249"/>
    <col min="11521" max="11521" width="0.7109375" style="249" customWidth="1"/>
    <col min="11522" max="11522" width="1.7109375" style="249" customWidth="1"/>
    <col min="11523" max="11523" width="5.7109375" style="249" customWidth="1"/>
    <col min="11524" max="11524" width="8.85546875" style="249"/>
    <col min="11525" max="11525" width="9.7109375" style="249" customWidth="1"/>
    <col min="11526" max="11526" width="3.7109375" style="249" customWidth="1"/>
    <col min="11527" max="11527" width="5.7109375" style="249" customWidth="1"/>
    <col min="11528" max="11528" width="16.5703125" style="249" customWidth="1"/>
    <col min="11529" max="11530" width="16.7109375" style="249" customWidth="1"/>
    <col min="11531" max="11531" width="16.28515625" style="249" customWidth="1"/>
    <col min="11532" max="11532" width="10.28515625" style="249" customWidth="1"/>
    <col min="11533" max="11533" width="0.7109375" style="249" customWidth="1"/>
    <col min="11534" max="11534" width="5.7109375" style="249" customWidth="1"/>
    <col min="11535" max="11535" width="3.28515625" style="249" customWidth="1"/>
    <col min="11536" max="11536" width="8.140625" style="249" customWidth="1"/>
    <col min="11537" max="11537" width="4.7109375" style="249" customWidth="1"/>
    <col min="11538" max="11538" width="1.5703125" style="249" customWidth="1"/>
    <col min="11539" max="11776" width="8.85546875" style="249"/>
    <col min="11777" max="11777" width="0.7109375" style="249" customWidth="1"/>
    <col min="11778" max="11778" width="1.7109375" style="249" customWidth="1"/>
    <col min="11779" max="11779" width="5.7109375" style="249" customWidth="1"/>
    <col min="11780" max="11780" width="8.85546875" style="249"/>
    <col min="11781" max="11781" width="9.7109375" style="249" customWidth="1"/>
    <col min="11782" max="11782" width="3.7109375" style="249" customWidth="1"/>
    <col min="11783" max="11783" width="5.7109375" style="249" customWidth="1"/>
    <col min="11784" max="11784" width="16.5703125" style="249" customWidth="1"/>
    <col min="11785" max="11786" width="16.7109375" style="249" customWidth="1"/>
    <col min="11787" max="11787" width="16.28515625" style="249" customWidth="1"/>
    <col min="11788" max="11788" width="10.28515625" style="249" customWidth="1"/>
    <col min="11789" max="11789" width="0.7109375" style="249" customWidth="1"/>
    <col min="11790" max="11790" width="5.7109375" style="249" customWidth="1"/>
    <col min="11791" max="11791" width="3.28515625" style="249" customWidth="1"/>
    <col min="11792" max="11792" width="8.140625" style="249" customWidth="1"/>
    <col min="11793" max="11793" width="4.7109375" style="249" customWidth="1"/>
    <col min="11794" max="11794" width="1.5703125" style="249" customWidth="1"/>
    <col min="11795" max="12032" width="8.85546875" style="249"/>
    <col min="12033" max="12033" width="0.7109375" style="249" customWidth="1"/>
    <col min="12034" max="12034" width="1.7109375" style="249" customWidth="1"/>
    <col min="12035" max="12035" width="5.7109375" style="249" customWidth="1"/>
    <col min="12036" max="12036" width="8.85546875" style="249"/>
    <col min="12037" max="12037" width="9.7109375" style="249" customWidth="1"/>
    <col min="12038" max="12038" width="3.7109375" style="249" customWidth="1"/>
    <col min="12039" max="12039" width="5.7109375" style="249" customWidth="1"/>
    <col min="12040" max="12040" width="16.5703125" style="249" customWidth="1"/>
    <col min="12041" max="12042" width="16.7109375" style="249" customWidth="1"/>
    <col min="12043" max="12043" width="16.28515625" style="249" customWidth="1"/>
    <col min="12044" max="12044" width="10.28515625" style="249" customWidth="1"/>
    <col min="12045" max="12045" width="0.7109375" style="249" customWidth="1"/>
    <col min="12046" max="12046" width="5.7109375" style="249" customWidth="1"/>
    <col min="12047" max="12047" width="3.28515625" style="249" customWidth="1"/>
    <col min="12048" max="12048" width="8.140625" style="249" customWidth="1"/>
    <col min="12049" max="12049" width="4.7109375" style="249" customWidth="1"/>
    <col min="12050" max="12050" width="1.5703125" style="249" customWidth="1"/>
    <col min="12051" max="12288" width="8.85546875" style="249"/>
    <col min="12289" max="12289" width="0.7109375" style="249" customWidth="1"/>
    <col min="12290" max="12290" width="1.7109375" style="249" customWidth="1"/>
    <col min="12291" max="12291" width="5.7109375" style="249" customWidth="1"/>
    <col min="12292" max="12292" width="8.85546875" style="249"/>
    <col min="12293" max="12293" width="9.7109375" style="249" customWidth="1"/>
    <col min="12294" max="12294" width="3.7109375" style="249" customWidth="1"/>
    <col min="12295" max="12295" width="5.7109375" style="249" customWidth="1"/>
    <col min="12296" max="12296" width="16.5703125" style="249" customWidth="1"/>
    <col min="12297" max="12298" width="16.7109375" style="249" customWidth="1"/>
    <col min="12299" max="12299" width="16.28515625" style="249" customWidth="1"/>
    <col min="12300" max="12300" width="10.28515625" style="249" customWidth="1"/>
    <col min="12301" max="12301" width="0.7109375" style="249" customWidth="1"/>
    <col min="12302" max="12302" width="5.7109375" style="249" customWidth="1"/>
    <col min="12303" max="12303" width="3.28515625" style="249" customWidth="1"/>
    <col min="12304" max="12304" width="8.140625" style="249" customWidth="1"/>
    <col min="12305" max="12305" width="4.7109375" style="249" customWidth="1"/>
    <col min="12306" max="12306" width="1.5703125" style="249" customWidth="1"/>
    <col min="12307" max="12544" width="8.85546875" style="249"/>
    <col min="12545" max="12545" width="0.7109375" style="249" customWidth="1"/>
    <col min="12546" max="12546" width="1.7109375" style="249" customWidth="1"/>
    <col min="12547" max="12547" width="5.7109375" style="249" customWidth="1"/>
    <col min="12548" max="12548" width="8.85546875" style="249"/>
    <col min="12549" max="12549" width="9.7109375" style="249" customWidth="1"/>
    <col min="12550" max="12550" width="3.7109375" style="249" customWidth="1"/>
    <col min="12551" max="12551" width="5.7109375" style="249" customWidth="1"/>
    <col min="12552" max="12552" width="16.5703125" style="249" customWidth="1"/>
    <col min="12553" max="12554" width="16.7109375" style="249" customWidth="1"/>
    <col min="12555" max="12555" width="16.28515625" style="249" customWidth="1"/>
    <col min="12556" max="12556" width="10.28515625" style="249" customWidth="1"/>
    <col min="12557" max="12557" width="0.7109375" style="249" customWidth="1"/>
    <col min="12558" max="12558" width="5.7109375" style="249" customWidth="1"/>
    <col min="12559" max="12559" width="3.28515625" style="249" customWidth="1"/>
    <col min="12560" max="12560" width="8.140625" style="249" customWidth="1"/>
    <col min="12561" max="12561" width="4.7109375" style="249" customWidth="1"/>
    <col min="12562" max="12562" width="1.5703125" style="249" customWidth="1"/>
    <col min="12563" max="12800" width="8.85546875" style="249"/>
    <col min="12801" max="12801" width="0.7109375" style="249" customWidth="1"/>
    <col min="12802" max="12802" width="1.7109375" style="249" customWidth="1"/>
    <col min="12803" max="12803" width="5.7109375" style="249" customWidth="1"/>
    <col min="12804" max="12804" width="8.85546875" style="249"/>
    <col min="12805" max="12805" width="9.7109375" style="249" customWidth="1"/>
    <col min="12806" max="12806" width="3.7109375" style="249" customWidth="1"/>
    <col min="12807" max="12807" width="5.7109375" style="249" customWidth="1"/>
    <col min="12808" max="12808" width="16.5703125" style="249" customWidth="1"/>
    <col min="12809" max="12810" width="16.7109375" style="249" customWidth="1"/>
    <col min="12811" max="12811" width="16.28515625" style="249" customWidth="1"/>
    <col min="12812" max="12812" width="10.28515625" style="249" customWidth="1"/>
    <col min="12813" max="12813" width="0.7109375" style="249" customWidth="1"/>
    <col min="12814" max="12814" width="5.7109375" style="249" customWidth="1"/>
    <col min="12815" max="12815" width="3.28515625" style="249" customWidth="1"/>
    <col min="12816" max="12816" width="8.140625" style="249" customWidth="1"/>
    <col min="12817" max="12817" width="4.7109375" style="249" customWidth="1"/>
    <col min="12818" max="12818" width="1.5703125" style="249" customWidth="1"/>
    <col min="12819" max="13056" width="8.85546875" style="249"/>
    <col min="13057" max="13057" width="0.7109375" style="249" customWidth="1"/>
    <col min="13058" max="13058" width="1.7109375" style="249" customWidth="1"/>
    <col min="13059" max="13059" width="5.7109375" style="249" customWidth="1"/>
    <col min="13060" max="13060" width="8.85546875" style="249"/>
    <col min="13061" max="13061" width="9.7109375" style="249" customWidth="1"/>
    <col min="13062" max="13062" width="3.7109375" style="249" customWidth="1"/>
    <col min="13063" max="13063" width="5.7109375" style="249" customWidth="1"/>
    <col min="13064" max="13064" width="16.5703125" style="249" customWidth="1"/>
    <col min="13065" max="13066" width="16.7109375" style="249" customWidth="1"/>
    <col min="13067" max="13067" width="16.28515625" style="249" customWidth="1"/>
    <col min="13068" max="13068" width="10.28515625" style="249" customWidth="1"/>
    <col min="13069" max="13069" width="0.7109375" style="249" customWidth="1"/>
    <col min="13070" max="13070" width="5.7109375" style="249" customWidth="1"/>
    <col min="13071" max="13071" width="3.28515625" style="249" customWidth="1"/>
    <col min="13072" max="13072" width="8.140625" style="249" customWidth="1"/>
    <col min="13073" max="13073" width="4.7109375" style="249" customWidth="1"/>
    <col min="13074" max="13074" width="1.5703125" style="249" customWidth="1"/>
    <col min="13075" max="13312" width="8.85546875" style="249"/>
    <col min="13313" max="13313" width="0.7109375" style="249" customWidth="1"/>
    <col min="13314" max="13314" width="1.7109375" style="249" customWidth="1"/>
    <col min="13315" max="13315" width="5.7109375" style="249" customWidth="1"/>
    <col min="13316" max="13316" width="8.85546875" style="249"/>
    <col min="13317" max="13317" width="9.7109375" style="249" customWidth="1"/>
    <col min="13318" max="13318" width="3.7109375" style="249" customWidth="1"/>
    <col min="13319" max="13319" width="5.7109375" style="249" customWidth="1"/>
    <col min="13320" max="13320" width="16.5703125" style="249" customWidth="1"/>
    <col min="13321" max="13322" width="16.7109375" style="249" customWidth="1"/>
    <col min="13323" max="13323" width="16.28515625" style="249" customWidth="1"/>
    <col min="13324" max="13324" width="10.28515625" style="249" customWidth="1"/>
    <col min="13325" max="13325" width="0.7109375" style="249" customWidth="1"/>
    <col min="13326" max="13326" width="5.7109375" style="249" customWidth="1"/>
    <col min="13327" max="13327" width="3.28515625" style="249" customWidth="1"/>
    <col min="13328" max="13328" width="8.140625" style="249" customWidth="1"/>
    <col min="13329" max="13329" width="4.7109375" style="249" customWidth="1"/>
    <col min="13330" max="13330" width="1.5703125" style="249" customWidth="1"/>
    <col min="13331" max="13568" width="8.85546875" style="249"/>
    <col min="13569" max="13569" width="0.7109375" style="249" customWidth="1"/>
    <col min="13570" max="13570" width="1.7109375" style="249" customWidth="1"/>
    <col min="13571" max="13571" width="5.7109375" style="249" customWidth="1"/>
    <col min="13572" max="13572" width="8.85546875" style="249"/>
    <col min="13573" max="13573" width="9.7109375" style="249" customWidth="1"/>
    <col min="13574" max="13574" width="3.7109375" style="249" customWidth="1"/>
    <col min="13575" max="13575" width="5.7109375" style="249" customWidth="1"/>
    <col min="13576" max="13576" width="16.5703125" style="249" customWidth="1"/>
    <col min="13577" max="13578" width="16.7109375" style="249" customWidth="1"/>
    <col min="13579" max="13579" width="16.28515625" style="249" customWidth="1"/>
    <col min="13580" max="13580" width="10.28515625" style="249" customWidth="1"/>
    <col min="13581" max="13581" width="0.7109375" style="249" customWidth="1"/>
    <col min="13582" max="13582" width="5.7109375" style="249" customWidth="1"/>
    <col min="13583" max="13583" width="3.28515625" style="249" customWidth="1"/>
    <col min="13584" max="13584" width="8.140625" style="249" customWidth="1"/>
    <col min="13585" max="13585" width="4.7109375" style="249" customWidth="1"/>
    <col min="13586" max="13586" width="1.5703125" style="249" customWidth="1"/>
    <col min="13587" max="13824" width="8.85546875" style="249"/>
    <col min="13825" max="13825" width="0.7109375" style="249" customWidth="1"/>
    <col min="13826" max="13826" width="1.7109375" style="249" customWidth="1"/>
    <col min="13827" max="13827" width="5.7109375" style="249" customWidth="1"/>
    <col min="13828" max="13828" width="8.85546875" style="249"/>
    <col min="13829" max="13829" width="9.7109375" style="249" customWidth="1"/>
    <col min="13830" max="13830" width="3.7109375" style="249" customWidth="1"/>
    <col min="13831" max="13831" width="5.7109375" style="249" customWidth="1"/>
    <col min="13832" max="13832" width="16.5703125" style="249" customWidth="1"/>
    <col min="13833" max="13834" width="16.7109375" style="249" customWidth="1"/>
    <col min="13835" max="13835" width="16.28515625" style="249" customWidth="1"/>
    <col min="13836" max="13836" width="10.28515625" style="249" customWidth="1"/>
    <col min="13837" max="13837" width="0.7109375" style="249" customWidth="1"/>
    <col min="13838" max="13838" width="5.7109375" style="249" customWidth="1"/>
    <col min="13839" max="13839" width="3.28515625" style="249" customWidth="1"/>
    <col min="13840" max="13840" width="8.140625" style="249" customWidth="1"/>
    <col min="13841" max="13841" width="4.7109375" style="249" customWidth="1"/>
    <col min="13842" max="13842" width="1.5703125" style="249" customWidth="1"/>
    <col min="13843" max="14080" width="8.85546875" style="249"/>
    <col min="14081" max="14081" width="0.7109375" style="249" customWidth="1"/>
    <col min="14082" max="14082" width="1.7109375" style="249" customWidth="1"/>
    <col min="14083" max="14083" width="5.7109375" style="249" customWidth="1"/>
    <col min="14084" max="14084" width="8.85546875" style="249"/>
    <col min="14085" max="14085" width="9.7109375" style="249" customWidth="1"/>
    <col min="14086" max="14086" width="3.7109375" style="249" customWidth="1"/>
    <col min="14087" max="14087" width="5.7109375" style="249" customWidth="1"/>
    <col min="14088" max="14088" width="16.5703125" style="249" customWidth="1"/>
    <col min="14089" max="14090" width="16.7109375" style="249" customWidth="1"/>
    <col min="14091" max="14091" width="16.28515625" style="249" customWidth="1"/>
    <col min="14092" max="14092" width="10.28515625" style="249" customWidth="1"/>
    <col min="14093" max="14093" width="0.7109375" style="249" customWidth="1"/>
    <col min="14094" max="14094" width="5.7109375" style="249" customWidth="1"/>
    <col min="14095" max="14095" width="3.28515625" style="249" customWidth="1"/>
    <col min="14096" max="14096" width="8.140625" style="249" customWidth="1"/>
    <col min="14097" max="14097" width="4.7109375" style="249" customWidth="1"/>
    <col min="14098" max="14098" width="1.5703125" style="249" customWidth="1"/>
    <col min="14099" max="14336" width="8.85546875" style="249"/>
    <col min="14337" max="14337" width="0.7109375" style="249" customWidth="1"/>
    <col min="14338" max="14338" width="1.7109375" style="249" customWidth="1"/>
    <col min="14339" max="14339" width="5.7109375" style="249" customWidth="1"/>
    <col min="14340" max="14340" width="8.85546875" style="249"/>
    <col min="14341" max="14341" width="9.7109375" style="249" customWidth="1"/>
    <col min="14342" max="14342" width="3.7109375" style="249" customWidth="1"/>
    <col min="14343" max="14343" width="5.7109375" style="249" customWidth="1"/>
    <col min="14344" max="14344" width="16.5703125" style="249" customWidth="1"/>
    <col min="14345" max="14346" width="16.7109375" style="249" customWidth="1"/>
    <col min="14347" max="14347" width="16.28515625" style="249" customWidth="1"/>
    <col min="14348" max="14348" width="10.28515625" style="249" customWidth="1"/>
    <col min="14349" max="14349" width="0.7109375" style="249" customWidth="1"/>
    <col min="14350" max="14350" width="5.7109375" style="249" customWidth="1"/>
    <col min="14351" max="14351" width="3.28515625" style="249" customWidth="1"/>
    <col min="14352" max="14352" width="8.140625" style="249" customWidth="1"/>
    <col min="14353" max="14353" width="4.7109375" style="249" customWidth="1"/>
    <col min="14354" max="14354" width="1.5703125" style="249" customWidth="1"/>
    <col min="14355" max="14592" width="8.85546875" style="249"/>
    <col min="14593" max="14593" width="0.7109375" style="249" customWidth="1"/>
    <col min="14594" max="14594" width="1.7109375" style="249" customWidth="1"/>
    <col min="14595" max="14595" width="5.7109375" style="249" customWidth="1"/>
    <col min="14596" max="14596" width="8.85546875" style="249"/>
    <col min="14597" max="14597" width="9.7109375" style="249" customWidth="1"/>
    <col min="14598" max="14598" width="3.7109375" style="249" customWidth="1"/>
    <col min="14599" max="14599" width="5.7109375" style="249" customWidth="1"/>
    <col min="14600" max="14600" width="16.5703125" style="249" customWidth="1"/>
    <col min="14601" max="14602" width="16.7109375" style="249" customWidth="1"/>
    <col min="14603" max="14603" width="16.28515625" style="249" customWidth="1"/>
    <col min="14604" max="14604" width="10.28515625" style="249" customWidth="1"/>
    <col min="14605" max="14605" width="0.7109375" style="249" customWidth="1"/>
    <col min="14606" max="14606" width="5.7109375" style="249" customWidth="1"/>
    <col min="14607" max="14607" width="3.28515625" style="249" customWidth="1"/>
    <col min="14608" max="14608" width="8.140625" style="249" customWidth="1"/>
    <col min="14609" max="14609" width="4.7109375" style="249" customWidth="1"/>
    <col min="14610" max="14610" width="1.5703125" style="249" customWidth="1"/>
    <col min="14611" max="14848" width="8.85546875" style="249"/>
    <col min="14849" max="14849" width="0.7109375" style="249" customWidth="1"/>
    <col min="14850" max="14850" width="1.7109375" style="249" customWidth="1"/>
    <col min="14851" max="14851" width="5.7109375" style="249" customWidth="1"/>
    <col min="14852" max="14852" width="8.85546875" style="249"/>
    <col min="14853" max="14853" width="9.7109375" style="249" customWidth="1"/>
    <col min="14854" max="14854" width="3.7109375" style="249" customWidth="1"/>
    <col min="14855" max="14855" width="5.7109375" style="249" customWidth="1"/>
    <col min="14856" max="14856" width="16.5703125" style="249" customWidth="1"/>
    <col min="14857" max="14858" width="16.7109375" style="249" customWidth="1"/>
    <col min="14859" max="14859" width="16.28515625" style="249" customWidth="1"/>
    <col min="14860" max="14860" width="10.28515625" style="249" customWidth="1"/>
    <col min="14861" max="14861" width="0.7109375" style="249" customWidth="1"/>
    <col min="14862" max="14862" width="5.7109375" style="249" customWidth="1"/>
    <col min="14863" max="14863" width="3.28515625" style="249" customWidth="1"/>
    <col min="14864" max="14864" width="8.140625" style="249" customWidth="1"/>
    <col min="14865" max="14865" width="4.7109375" style="249" customWidth="1"/>
    <col min="14866" max="14866" width="1.5703125" style="249" customWidth="1"/>
    <col min="14867" max="15104" width="8.85546875" style="249"/>
    <col min="15105" max="15105" width="0.7109375" style="249" customWidth="1"/>
    <col min="15106" max="15106" width="1.7109375" style="249" customWidth="1"/>
    <col min="15107" max="15107" width="5.7109375" style="249" customWidth="1"/>
    <col min="15108" max="15108" width="8.85546875" style="249"/>
    <col min="15109" max="15109" width="9.7109375" style="249" customWidth="1"/>
    <col min="15110" max="15110" width="3.7109375" style="249" customWidth="1"/>
    <col min="15111" max="15111" width="5.7109375" style="249" customWidth="1"/>
    <col min="15112" max="15112" width="16.5703125" style="249" customWidth="1"/>
    <col min="15113" max="15114" width="16.7109375" style="249" customWidth="1"/>
    <col min="15115" max="15115" width="16.28515625" style="249" customWidth="1"/>
    <col min="15116" max="15116" width="10.28515625" style="249" customWidth="1"/>
    <col min="15117" max="15117" width="0.7109375" style="249" customWidth="1"/>
    <col min="15118" max="15118" width="5.7109375" style="249" customWidth="1"/>
    <col min="15119" max="15119" width="3.28515625" style="249" customWidth="1"/>
    <col min="15120" max="15120" width="8.140625" style="249" customWidth="1"/>
    <col min="15121" max="15121" width="4.7109375" style="249" customWidth="1"/>
    <col min="15122" max="15122" width="1.5703125" style="249" customWidth="1"/>
    <col min="15123" max="15360" width="8.85546875" style="249"/>
    <col min="15361" max="15361" width="0.7109375" style="249" customWidth="1"/>
    <col min="15362" max="15362" width="1.7109375" style="249" customWidth="1"/>
    <col min="15363" max="15363" width="5.7109375" style="249" customWidth="1"/>
    <col min="15364" max="15364" width="8.85546875" style="249"/>
    <col min="15365" max="15365" width="9.7109375" style="249" customWidth="1"/>
    <col min="15366" max="15366" width="3.7109375" style="249" customWidth="1"/>
    <col min="15367" max="15367" width="5.7109375" style="249" customWidth="1"/>
    <col min="15368" max="15368" width="16.5703125" style="249" customWidth="1"/>
    <col min="15369" max="15370" width="16.7109375" style="249" customWidth="1"/>
    <col min="15371" max="15371" width="16.28515625" style="249" customWidth="1"/>
    <col min="15372" max="15372" width="10.28515625" style="249" customWidth="1"/>
    <col min="15373" max="15373" width="0.7109375" style="249" customWidth="1"/>
    <col min="15374" max="15374" width="5.7109375" style="249" customWidth="1"/>
    <col min="15375" max="15375" width="3.28515625" style="249" customWidth="1"/>
    <col min="15376" max="15376" width="8.140625" style="249" customWidth="1"/>
    <col min="15377" max="15377" width="4.7109375" style="249" customWidth="1"/>
    <col min="15378" max="15378" width="1.5703125" style="249" customWidth="1"/>
    <col min="15379" max="15616" width="8.85546875" style="249"/>
    <col min="15617" max="15617" width="0.7109375" style="249" customWidth="1"/>
    <col min="15618" max="15618" width="1.7109375" style="249" customWidth="1"/>
    <col min="15619" max="15619" width="5.7109375" style="249" customWidth="1"/>
    <col min="15620" max="15620" width="8.85546875" style="249"/>
    <col min="15621" max="15621" width="9.7109375" style="249" customWidth="1"/>
    <col min="15622" max="15622" width="3.7109375" style="249" customWidth="1"/>
    <col min="15623" max="15623" width="5.7109375" style="249" customWidth="1"/>
    <col min="15624" max="15624" width="16.5703125" style="249" customWidth="1"/>
    <col min="15625" max="15626" width="16.7109375" style="249" customWidth="1"/>
    <col min="15627" max="15627" width="16.28515625" style="249" customWidth="1"/>
    <col min="15628" max="15628" width="10.28515625" style="249" customWidth="1"/>
    <col min="15629" max="15629" width="0.7109375" style="249" customWidth="1"/>
    <col min="15630" max="15630" width="5.7109375" style="249" customWidth="1"/>
    <col min="15631" max="15631" width="3.28515625" style="249" customWidth="1"/>
    <col min="15632" max="15632" width="8.140625" style="249" customWidth="1"/>
    <col min="15633" max="15633" width="4.7109375" style="249" customWidth="1"/>
    <col min="15634" max="15634" width="1.5703125" style="249" customWidth="1"/>
    <col min="15635" max="15872" width="8.85546875" style="249"/>
    <col min="15873" max="15873" width="0.7109375" style="249" customWidth="1"/>
    <col min="15874" max="15874" width="1.7109375" style="249" customWidth="1"/>
    <col min="15875" max="15875" width="5.7109375" style="249" customWidth="1"/>
    <col min="15876" max="15876" width="8.85546875" style="249"/>
    <col min="15877" max="15877" width="9.7109375" style="249" customWidth="1"/>
    <col min="15878" max="15878" width="3.7109375" style="249" customWidth="1"/>
    <col min="15879" max="15879" width="5.7109375" style="249" customWidth="1"/>
    <col min="15880" max="15880" width="16.5703125" style="249" customWidth="1"/>
    <col min="15881" max="15882" width="16.7109375" style="249" customWidth="1"/>
    <col min="15883" max="15883" width="16.28515625" style="249" customWidth="1"/>
    <col min="15884" max="15884" width="10.28515625" style="249" customWidth="1"/>
    <col min="15885" max="15885" width="0.7109375" style="249" customWidth="1"/>
    <col min="15886" max="15886" width="5.7109375" style="249" customWidth="1"/>
    <col min="15887" max="15887" width="3.28515625" style="249" customWidth="1"/>
    <col min="15888" max="15888" width="8.140625" style="249" customWidth="1"/>
    <col min="15889" max="15889" width="4.7109375" style="249" customWidth="1"/>
    <col min="15890" max="15890" width="1.5703125" style="249" customWidth="1"/>
    <col min="15891" max="16128" width="8.85546875" style="249"/>
    <col min="16129" max="16129" width="0.7109375" style="249" customWidth="1"/>
    <col min="16130" max="16130" width="1.7109375" style="249" customWidth="1"/>
    <col min="16131" max="16131" width="5.7109375" style="249" customWidth="1"/>
    <col min="16132" max="16132" width="8.85546875" style="249"/>
    <col min="16133" max="16133" width="9.7109375" style="249" customWidth="1"/>
    <col min="16134" max="16134" width="3.7109375" style="249" customWidth="1"/>
    <col min="16135" max="16135" width="5.7109375" style="249" customWidth="1"/>
    <col min="16136" max="16136" width="16.5703125" style="249" customWidth="1"/>
    <col min="16137" max="16138" width="16.7109375" style="249" customWidth="1"/>
    <col min="16139" max="16139" width="16.28515625" style="249" customWidth="1"/>
    <col min="16140" max="16140" width="10.28515625" style="249" customWidth="1"/>
    <col min="16141" max="16141" width="0.7109375" style="249" customWidth="1"/>
    <col min="16142" max="16142" width="5.7109375" style="249" customWidth="1"/>
    <col min="16143" max="16143" width="3.28515625" style="249" customWidth="1"/>
    <col min="16144" max="16144" width="8.140625" style="249" customWidth="1"/>
    <col min="16145" max="16145" width="4.7109375" style="249" customWidth="1"/>
    <col min="16146" max="16146" width="1.5703125" style="249" customWidth="1"/>
    <col min="16147" max="16384" width="8.85546875" style="249"/>
  </cols>
  <sheetData>
    <row r="1" spans="2:17" ht="5.45" customHeight="1" x14ac:dyDescent="0.2"/>
    <row r="2" spans="2:17" ht="10.15" customHeight="1" x14ac:dyDescent="0.2"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3"/>
    </row>
    <row r="3" spans="2:17" ht="10.15" customHeight="1" x14ac:dyDescent="0.2">
      <c r="B3" s="254"/>
      <c r="C3" s="255"/>
      <c r="D3" s="256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8"/>
    </row>
    <row r="4" spans="2:17" ht="56.65" customHeight="1" x14ac:dyDescent="0.2">
      <c r="B4" s="254"/>
      <c r="C4" s="255"/>
      <c r="D4" s="256"/>
      <c r="E4" s="255"/>
      <c r="F4" s="255"/>
      <c r="G4" s="257" t="s">
        <v>350</v>
      </c>
      <c r="H4" s="256"/>
      <c r="I4" s="256"/>
      <c r="J4" s="256"/>
      <c r="K4" s="256"/>
      <c r="L4" s="256"/>
      <c r="M4" s="255"/>
      <c r="N4" s="255"/>
      <c r="O4" s="255"/>
      <c r="P4" s="255"/>
      <c r="Q4" s="258"/>
    </row>
    <row r="5" spans="2:17" ht="13.9" customHeight="1" x14ac:dyDescent="0.2">
      <c r="B5" s="254"/>
      <c r="C5" s="255"/>
      <c r="D5" s="256"/>
      <c r="E5" s="255"/>
      <c r="F5" s="255"/>
      <c r="G5" s="256"/>
      <c r="H5" s="256"/>
      <c r="I5" s="256"/>
      <c r="J5" s="256"/>
      <c r="K5" s="256"/>
      <c r="L5" s="256"/>
      <c r="M5" s="255"/>
      <c r="N5" s="255"/>
      <c r="O5" s="255"/>
      <c r="P5" s="255"/>
      <c r="Q5" s="258"/>
    </row>
    <row r="6" spans="2:17" x14ac:dyDescent="0.2">
      <c r="B6" s="254"/>
      <c r="C6" s="255"/>
      <c r="D6" s="255"/>
      <c r="E6" s="255"/>
      <c r="F6" s="255"/>
      <c r="G6" s="256"/>
      <c r="H6" s="256"/>
      <c r="I6" s="256"/>
      <c r="J6" s="256"/>
      <c r="K6" s="256"/>
      <c r="L6" s="256"/>
      <c r="M6" s="255"/>
      <c r="N6" s="255"/>
      <c r="O6" s="255"/>
      <c r="P6" s="255"/>
      <c r="Q6" s="258"/>
    </row>
    <row r="7" spans="2:17" ht="8.4499999999999993" customHeight="1" x14ac:dyDescent="0.2"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2"/>
    </row>
    <row r="8" spans="2:17" ht="10.15" customHeight="1" x14ac:dyDescent="0.2"/>
    <row r="9" spans="2:17" ht="16.899999999999999" customHeight="1" x14ac:dyDescent="0.2">
      <c r="B9" s="327"/>
      <c r="C9" s="328"/>
      <c r="D9" s="328"/>
      <c r="E9" s="328"/>
      <c r="F9" s="328"/>
      <c r="G9" s="328"/>
      <c r="H9" s="329" t="s">
        <v>313</v>
      </c>
      <c r="I9" s="330"/>
      <c r="J9" s="330"/>
      <c r="K9" s="330"/>
      <c r="L9" s="330"/>
      <c r="M9" s="330"/>
      <c r="N9" s="331"/>
      <c r="O9" s="332"/>
      <c r="P9" s="328"/>
      <c r="Q9" s="333"/>
    </row>
    <row r="10" spans="2:17" ht="25.5" x14ac:dyDescent="0.2">
      <c r="B10" s="334" t="s">
        <v>23</v>
      </c>
      <c r="C10" s="335"/>
      <c r="D10" s="335"/>
      <c r="E10" s="335"/>
      <c r="F10" s="335"/>
      <c r="G10" s="335"/>
      <c r="H10" s="336" t="s">
        <v>24</v>
      </c>
      <c r="I10" s="336" t="s">
        <v>316</v>
      </c>
      <c r="J10" s="336" t="s">
        <v>310</v>
      </c>
      <c r="K10" s="336" t="s">
        <v>6</v>
      </c>
      <c r="L10" s="337" t="s">
        <v>25</v>
      </c>
      <c r="M10" s="338"/>
      <c r="N10" s="339"/>
      <c r="O10" s="340" t="s">
        <v>312</v>
      </c>
      <c r="P10" s="335"/>
      <c r="Q10" s="341"/>
    </row>
    <row r="11" spans="2:17" ht="19.899999999999999" customHeight="1" x14ac:dyDescent="0.2">
      <c r="B11" s="321" t="s">
        <v>309</v>
      </c>
      <c r="C11" s="275"/>
      <c r="D11" s="275"/>
      <c r="E11" s="275"/>
      <c r="F11" s="275"/>
      <c r="G11" s="275"/>
      <c r="H11" s="265">
        <v>9265273176</v>
      </c>
      <c r="I11" s="265">
        <v>1408866439.3499999</v>
      </c>
      <c r="J11" s="265">
        <v>10674139615.35</v>
      </c>
      <c r="K11" s="265">
        <v>10274522297.889999</v>
      </c>
      <c r="L11" s="266">
        <v>10015403887.049999</v>
      </c>
      <c r="M11" s="275"/>
      <c r="N11" s="275"/>
      <c r="O11" s="267">
        <v>399617317.45999998</v>
      </c>
      <c r="P11" s="275"/>
      <c r="Q11" s="277"/>
    </row>
    <row r="12" spans="2:17" ht="19.899999999999999" customHeight="1" x14ac:dyDescent="0.2">
      <c r="B12" s="278" t="s">
        <v>351</v>
      </c>
      <c r="C12" s="322"/>
      <c r="D12" s="322"/>
      <c r="E12" s="322"/>
      <c r="F12" s="322"/>
      <c r="G12" s="322"/>
      <c r="H12" s="273">
        <v>196010915</v>
      </c>
      <c r="I12" s="273">
        <v>354602832.13</v>
      </c>
      <c r="J12" s="273">
        <v>550613747.13</v>
      </c>
      <c r="K12" s="273">
        <v>542887424.48000002</v>
      </c>
      <c r="L12" s="274">
        <v>524238128.75</v>
      </c>
      <c r="M12" s="275"/>
      <c r="N12" s="275"/>
      <c r="O12" s="276">
        <v>7726322.6500000004</v>
      </c>
      <c r="P12" s="275"/>
      <c r="Q12" s="277"/>
    </row>
    <row r="13" spans="2:17" ht="19.899999999999999" customHeight="1" x14ac:dyDescent="0.2">
      <c r="B13" s="278" t="s">
        <v>352</v>
      </c>
      <c r="C13" s="322"/>
      <c r="D13" s="322"/>
      <c r="E13" s="322"/>
      <c r="F13" s="322"/>
      <c r="G13" s="322"/>
      <c r="H13" s="273">
        <v>391354330</v>
      </c>
      <c r="I13" s="273">
        <v>113203792.72</v>
      </c>
      <c r="J13" s="273">
        <v>504558122.72000003</v>
      </c>
      <c r="K13" s="273">
        <v>482288086.81</v>
      </c>
      <c r="L13" s="274">
        <v>478309725.07999998</v>
      </c>
      <c r="M13" s="275"/>
      <c r="N13" s="275"/>
      <c r="O13" s="276">
        <v>22270035.91</v>
      </c>
      <c r="P13" s="275"/>
      <c r="Q13" s="277"/>
    </row>
    <row r="14" spans="2:17" ht="19.899999999999999" customHeight="1" x14ac:dyDescent="0.2">
      <c r="B14" s="278" t="s">
        <v>353</v>
      </c>
      <c r="C14" s="322"/>
      <c r="D14" s="322"/>
      <c r="E14" s="322"/>
      <c r="F14" s="322"/>
      <c r="G14" s="322"/>
      <c r="H14" s="273">
        <v>238272587</v>
      </c>
      <c r="I14" s="273">
        <v>57495623</v>
      </c>
      <c r="J14" s="273">
        <v>295768210</v>
      </c>
      <c r="K14" s="273">
        <v>253886350.21000001</v>
      </c>
      <c r="L14" s="274">
        <v>213128621.69999999</v>
      </c>
      <c r="M14" s="275"/>
      <c r="N14" s="275"/>
      <c r="O14" s="276">
        <v>41881859.789999999</v>
      </c>
      <c r="P14" s="275"/>
      <c r="Q14" s="277"/>
    </row>
    <row r="15" spans="2:17" ht="25.15" customHeight="1" x14ac:dyDescent="0.2">
      <c r="B15" s="278" t="s">
        <v>354</v>
      </c>
      <c r="C15" s="322"/>
      <c r="D15" s="322"/>
      <c r="E15" s="322"/>
      <c r="F15" s="322"/>
      <c r="G15" s="322"/>
      <c r="H15" s="273">
        <v>159193616</v>
      </c>
      <c r="I15" s="273">
        <v>25625310.219999999</v>
      </c>
      <c r="J15" s="273">
        <v>184818926.22</v>
      </c>
      <c r="K15" s="273">
        <v>172752913.59</v>
      </c>
      <c r="L15" s="274">
        <v>167053430.43000001</v>
      </c>
      <c r="M15" s="275"/>
      <c r="N15" s="275"/>
      <c r="O15" s="276">
        <v>12066012.630000001</v>
      </c>
      <c r="P15" s="275"/>
      <c r="Q15" s="277"/>
    </row>
    <row r="16" spans="2:17" ht="19.899999999999999" customHeight="1" x14ac:dyDescent="0.2">
      <c r="B16" s="278" t="s">
        <v>355</v>
      </c>
      <c r="C16" s="322"/>
      <c r="D16" s="322"/>
      <c r="E16" s="322"/>
      <c r="F16" s="322"/>
      <c r="G16" s="322"/>
      <c r="H16" s="273">
        <v>56155264</v>
      </c>
      <c r="I16" s="273">
        <v>3262244.19</v>
      </c>
      <c r="J16" s="273">
        <v>59417508.189999998</v>
      </c>
      <c r="K16" s="273">
        <v>57004280.159999996</v>
      </c>
      <c r="L16" s="274">
        <v>56739083.829999998</v>
      </c>
      <c r="M16" s="275"/>
      <c r="N16" s="275"/>
      <c r="O16" s="276">
        <v>2413228.0299999998</v>
      </c>
      <c r="P16" s="275"/>
      <c r="Q16" s="277"/>
    </row>
    <row r="17" spans="2:17" ht="19.899999999999999" customHeight="1" x14ac:dyDescent="0.2">
      <c r="B17" s="278" t="s">
        <v>356</v>
      </c>
      <c r="C17" s="322"/>
      <c r="D17" s="322"/>
      <c r="E17" s="322"/>
      <c r="F17" s="322"/>
      <c r="G17" s="322"/>
      <c r="H17" s="273">
        <v>32884368</v>
      </c>
      <c r="I17" s="273">
        <v>18142561.920000002</v>
      </c>
      <c r="J17" s="273">
        <v>51026929.920000002</v>
      </c>
      <c r="K17" s="273">
        <v>50565353.310000002</v>
      </c>
      <c r="L17" s="274">
        <v>50189958.380000003</v>
      </c>
      <c r="M17" s="275"/>
      <c r="N17" s="275"/>
      <c r="O17" s="276">
        <v>461576.61</v>
      </c>
      <c r="P17" s="275"/>
      <c r="Q17" s="277"/>
    </row>
    <row r="18" spans="2:17" ht="19.899999999999999" customHeight="1" x14ac:dyDescent="0.2">
      <c r="B18" s="278" t="s">
        <v>357</v>
      </c>
      <c r="C18" s="322"/>
      <c r="D18" s="322"/>
      <c r="E18" s="322"/>
      <c r="F18" s="322"/>
      <c r="G18" s="322"/>
      <c r="H18" s="273">
        <v>434445660</v>
      </c>
      <c r="I18" s="273">
        <v>87500555.209999993</v>
      </c>
      <c r="J18" s="273">
        <v>521946215.20999998</v>
      </c>
      <c r="K18" s="273">
        <v>477848746.89999998</v>
      </c>
      <c r="L18" s="274">
        <v>466043806.60000002</v>
      </c>
      <c r="M18" s="275"/>
      <c r="N18" s="275"/>
      <c r="O18" s="276">
        <v>44097468.310000002</v>
      </c>
      <c r="P18" s="275"/>
      <c r="Q18" s="277"/>
    </row>
    <row r="19" spans="2:17" ht="19.899999999999999" customHeight="1" x14ac:dyDescent="0.2">
      <c r="B19" s="278" t="s">
        <v>358</v>
      </c>
      <c r="C19" s="322"/>
      <c r="D19" s="322"/>
      <c r="E19" s="322"/>
      <c r="F19" s="322"/>
      <c r="G19" s="322"/>
      <c r="H19" s="273">
        <v>117362215</v>
      </c>
      <c r="I19" s="273">
        <v>42096931.409999996</v>
      </c>
      <c r="J19" s="273">
        <v>159459146.41</v>
      </c>
      <c r="K19" s="273">
        <v>149496766.62</v>
      </c>
      <c r="L19" s="274">
        <v>146379056.09</v>
      </c>
      <c r="M19" s="275"/>
      <c r="N19" s="275"/>
      <c r="O19" s="276">
        <v>9962379.7899999991</v>
      </c>
      <c r="P19" s="275"/>
      <c r="Q19" s="277"/>
    </row>
    <row r="20" spans="2:17" ht="19.899999999999999" customHeight="1" x14ac:dyDescent="0.2">
      <c r="B20" s="278" t="s">
        <v>359</v>
      </c>
      <c r="C20" s="322"/>
      <c r="D20" s="322"/>
      <c r="E20" s="322"/>
      <c r="F20" s="322"/>
      <c r="G20" s="322"/>
      <c r="H20" s="273">
        <v>284511393</v>
      </c>
      <c r="I20" s="273">
        <v>28186884.600000001</v>
      </c>
      <c r="J20" s="273">
        <v>312698277.60000002</v>
      </c>
      <c r="K20" s="273">
        <v>299162897.07999998</v>
      </c>
      <c r="L20" s="274">
        <v>296915841.75999999</v>
      </c>
      <c r="M20" s="275"/>
      <c r="N20" s="275"/>
      <c r="O20" s="276">
        <v>13535380.52</v>
      </c>
      <c r="P20" s="275"/>
      <c r="Q20" s="277"/>
    </row>
    <row r="21" spans="2:17" ht="25.15" customHeight="1" x14ac:dyDescent="0.2">
      <c r="B21" s="278" t="s">
        <v>360</v>
      </c>
      <c r="C21" s="322"/>
      <c r="D21" s="322"/>
      <c r="E21" s="322"/>
      <c r="F21" s="322"/>
      <c r="G21" s="322"/>
      <c r="H21" s="273">
        <v>177717501</v>
      </c>
      <c r="I21" s="273">
        <v>19074868.699999999</v>
      </c>
      <c r="J21" s="273">
        <v>196792369.69999999</v>
      </c>
      <c r="K21" s="273">
        <v>194624583.80000001</v>
      </c>
      <c r="L21" s="274">
        <v>193261593.34</v>
      </c>
      <c r="M21" s="275"/>
      <c r="N21" s="275"/>
      <c r="O21" s="276">
        <v>2167785.9</v>
      </c>
      <c r="P21" s="275"/>
      <c r="Q21" s="277"/>
    </row>
    <row r="22" spans="2:17" ht="25.15" customHeight="1" x14ac:dyDescent="0.2">
      <c r="B22" s="278" t="s">
        <v>361</v>
      </c>
      <c r="C22" s="322"/>
      <c r="D22" s="322"/>
      <c r="E22" s="322"/>
      <c r="F22" s="322"/>
      <c r="G22" s="322"/>
      <c r="H22" s="273">
        <v>15983764</v>
      </c>
      <c r="I22" s="273">
        <v>-6687493.3600000003</v>
      </c>
      <c r="J22" s="273">
        <v>9296270.6400000006</v>
      </c>
      <c r="K22" s="273">
        <v>7951962.0899999999</v>
      </c>
      <c r="L22" s="274">
        <v>7488493.1799999997</v>
      </c>
      <c r="M22" s="275"/>
      <c r="N22" s="275"/>
      <c r="O22" s="276">
        <v>1344308.55</v>
      </c>
      <c r="P22" s="275"/>
      <c r="Q22" s="277"/>
    </row>
    <row r="23" spans="2:17" ht="25.15" customHeight="1" x14ac:dyDescent="0.2">
      <c r="B23" s="278" t="s">
        <v>362</v>
      </c>
      <c r="C23" s="322"/>
      <c r="D23" s="322"/>
      <c r="E23" s="322"/>
      <c r="F23" s="322"/>
      <c r="G23" s="322"/>
      <c r="H23" s="273">
        <v>50253429</v>
      </c>
      <c r="I23" s="273">
        <v>3370922.83</v>
      </c>
      <c r="J23" s="273">
        <v>53624351.829999998</v>
      </c>
      <c r="K23" s="273">
        <v>51299676.07</v>
      </c>
      <c r="L23" s="274">
        <v>50393847.200000003</v>
      </c>
      <c r="M23" s="275"/>
      <c r="N23" s="275"/>
      <c r="O23" s="276">
        <v>2324675.7599999998</v>
      </c>
      <c r="P23" s="275"/>
      <c r="Q23" s="277"/>
    </row>
    <row r="24" spans="2:17" ht="25.15" customHeight="1" x14ac:dyDescent="0.2">
      <c r="B24" s="278" t="s">
        <v>363</v>
      </c>
      <c r="C24" s="322"/>
      <c r="D24" s="322"/>
      <c r="E24" s="322"/>
      <c r="F24" s="322"/>
      <c r="G24" s="322"/>
      <c r="H24" s="273">
        <v>131691434</v>
      </c>
      <c r="I24" s="273">
        <v>-1504944.25</v>
      </c>
      <c r="J24" s="273">
        <v>130186489.75</v>
      </c>
      <c r="K24" s="273">
        <v>121465733.44</v>
      </c>
      <c r="L24" s="274">
        <v>114532485.29000001</v>
      </c>
      <c r="M24" s="275"/>
      <c r="N24" s="275"/>
      <c r="O24" s="276">
        <v>8720756.3100000005</v>
      </c>
      <c r="P24" s="275"/>
      <c r="Q24" s="277"/>
    </row>
    <row r="25" spans="2:17" ht="25.15" customHeight="1" x14ac:dyDescent="0.2">
      <c r="B25" s="278" t="s">
        <v>364</v>
      </c>
      <c r="C25" s="322"/>
      <c r="D25" s="322"/>
      <c r="E25" s="322"/>
      <c r="F25" s="322"/>
      <c r="G25" s="322"/>
      <c r="H25" s="273">
        <v>59903080</v>
      </c>
      <c r="I25" s="273">
        <v>3937346.47</v>
      </c>
      <c r="J25" s="273">
        <v>63840426.469999999</v>
      </c>
      <c r="K25" s="273">
        <v>59076648.219999999</v>
      </c>
      <c r="L25" s="274">
        <v>55183137.420000002</v>
      </c>
      <c r="M25" s="275"/>
      <c r="N25" s="275"/>
      <c r="O25" s="276">
        <v>4763778.25</v>
      </c>
      <c r="P25" s="275"/>
      <c r="Q25" s="277"/>
    </row>
    <row r="26" spans="2:17" ht="25.15" customHeight="1" x14ac:dyDescent="0.2">
      <c r="B26" s="278" t="s">
        <v>365</v>
      </c>
      <c r="C26" s="322"/>
      <c r="D26" s="322"/>
      <c r="E26" s="322"/>
      <c r="F26" s="322"/>
      <c r="G26" s="322"/>
      <c r="H26" s="273">
        <v>38457786</v>
      </c>
      <c r="I26" s="273">
        <v>3870011.31</v>
      </c>
      <c r="J26" s="273">
        <v>42327797.310000002</v>
      </c>
      <c r="K26" s="273">
        <v>37960788.170000002</v>
      </c>
      <c r="L26" s="274">
        <v>37599286.93</v>
      </c>
      <c r="M26" s="275"/>
      <c r="N26" s="275"/>
      <c r="O26" s="276">
        <v>4367009.1399999997</v>
      </c>
      <c r="P26" s="275"/>
      <c r="Q26" s="277"/>
    </row>
    <row r="27" spans="2:17" ht="25.15" customHeight="1" x14ac:dyDescent="0.2">
      <c r="B27" s="278" t="s">
        <v>366</v>
      </c>
      <c r="C27" s="322"/>
      <c r="D27" s="322"/>
      <c r="E27" s="322"/>
      <c r="F27" s="322"/>
      <c r="G27" s="322"/>
      <c r="H27" s="273">
        <v>398701145</v>
      </c>
      <c r="I27" s="273">
        <v>49233271.049999997</v>
      </c>
      <c r="J27" s="273">
        <v>447934416.05000001</v>
      </c>
      <c r="K27" s="273">
        <v>382523197.12</v>
      </c>
      <c r="L27" s="274">
        <v>339898922.93000001</v>
      </c>
      <c r="M27" s="275"/>
      <c r="N27" s="275"/>
      <c r="O27" s="276">
        <v>65411218.93</v>
      </c>
      <c r="P27" s="275"/>
      <c r="Q27" s="277"/>
    </row>
    <row r="28" spans="2:17" ht="19.899999999999999" customHeight="1" x14ac:dyDescent="0.2">
      <c r="B28" s="278" t="s">
        <v>367</v>
      </c>
      <c r="C28" s="322"/>
      <c r="D28" s="322"/>
      <c r="E28" s="322"/>
      <c r="F28" s="322"/>
      <c r="G28" s="322"/>
      <c r="H28" s="273">
        <v>74821286</v>
      </c>
      <c r="I28" s="273">
        <v>22229224.91</v>
      </c>
      <c r="J28" s="273">
        <v>97050510.909999996</v>
      </c>
      <c r="K28" s="273">
        <v>94780170.75</v>
      </c>
      <c r="L28" s="274">
        <v>82131838.030000001</v>
      </c>
      <c r="M28" s="275"/>
      <c r="N28" s="275"/>
      <c r="O28" s="276">
        <v>2270340.16</v>
      </c>
      <c r="P28" s="275"/>
      <c r="Q28" s="277"/>
    </row>
    <row r="29" spans="2:17" ht="19.899999999999999" customHeight="1" x14ac:dyDescent="0.2">
      <c r="B29" s="278" t="s">
        <v>368</v>
      </c>
      <c r="C29" s="322"/>
      <c r="D29" s="322"/>
      <c r="E29" s="322"/>
      <c r="F29" s="322"/>
      <c r="G29" s="322"/>
      <c r="H29" s="273">
        <v>41213704</v>
      </c>
      <c r="I29" s="273">
        <v>54003.49</v>
      </c>
      <c r="J29" s="273">
        <v>41267707.490000002</v>
      </c>
      <c r="K29" s="273">
        <v>38206017.829999998</v>
      </c>
      <c r="L29" s="274">
        <v>37049890.549999997</v>
      </c>
      <c r="M29" s="275"/>
      <c r="N29" s="275"/>
      <c r="O29" s="276">
        <v>3061689.66</v>
      </c>
      <c r="P29" s="275"/>
      <c r="Q29" s="277"/>
    </row>
    <row r="30" spans="2:17" ht="19.899999999999999" customHeight="1" x14ac:dyDescent="0.2">
      <c r="B30" s="278" t="s">
        <v>369</v>
      </c>
      <c r="C30" s="322"/>
      <c r="D30" s="322"/>
      <c r="E30" s="322"/>
      <c r="F30" s="322"/>
      <c r="G30" s="322"/>
      <c r="H30" s="273">
        <v>604602410</v>
      </c>
      <c r="I30" s="273">
        <v>131558174.34</v>
      </c>
      <c r="J30" s="273">
        <v>736160584.34000003</v>
      </c>
      <c r="K30" s="273">
        <v>713686891.44000006</v>
      </c>
      <c r="L30" s="274">
        <v>675109533.45000005</v>
      </c>
      <c r="M30" s="275"/>
      <c r="N30" s="275"/>
      <c r="O30" s="276">
        <v>22473692.899999999</v>
      </c>
      <c r="P30" s="275"/>
      <c r="Q30" s="277"/>
    </row>
    <row r="31" spans="2:17" ht="19.899999999999999" customHeight="1" x14ac:dyDescent="0.2">
      <c r="B31" s="278" t="s">
        <v>370</v>
      </c>
      <c r="C31" s="322"/>
      <c r="D31" s="322"/>
      <c r="E31" s="322"/>
      <c r="F31" s="322"/>
      <c r="G31" s="322"/>
      <c r="H31" s="273">
        <v>157563450</v>
      </c>
      <c r="I31" s="273">
        <v>-55552533.630000003</v>
      </c>
      <c r="J31" s="273">
        <v>102010916.37</v>
      </c>
      <c r="K31" s="273">
        <v>99236687.819999993</v>
      </c>
      <c r="L31" s="274">
        <v>86968422.519999996</v>
      </c>
      <c r="M31" s="275"/>
      <c r="N31" s="275"/>
      <c r="O31" s="276">
        <v>2774228.55</v>
      </c>
      <c r="P31" s="275"/>
      <c r="Q31" s="277"/>
    </row>
    <row r="32" spans="2:17" ht="19.899999999999999" customHeight="1" x14ac:dyDescent="0.2">
      <c r="B32" s="278" t="s">
        <v>371</v>
      </c>
      <c r="C32" s="322"/>
      <c r="D32" s="322"/>
      <c r="E32" s="322"/>
      <c r="F32" s="322"/>
      <c r="G32" s="322"/>
      <c r="H32" s="273">
        <v>17764307</v>
      </c>
      <c r="I32" s="273">
        <v>102210.27</v>
      </c>
      <c r="J32" s="273">
        <v>17866517.27</v>
      </c>
      <c r="K32" s="273">
        <v>17382478.5</v>
      </c>
      <c r="L32" s="274">
        <v>17094549.440000001</v>
      </c>
      <c r="M32" s="275"/>
      <c r="N32" s="275"/>
      <c r="O32" s="276">
        <v>484038.77</v>
      </c>
      <c r="P32" s="275"/>
      <c r="Q32" s="277"/>
    </row>
    <row r="33" spans="2:17" ht="19.899999999999999" customHeight="1" x14ac:dyDescent="0.2">
      <c r="B33" s="278" t="s">
        <v>372</v>
      </c>
      <c r="C33" s="322"/>
      <c r="D33" s="322"/>
      <c r="E33" s="322"/>
      <c r="F33" s="322"/>
      <c r="G33" s="322"/>
      <c r="H33" s="273">
        <v>401436758</v>
      </c>
      <c r="I33" s="273">
        <v>47403223.939999998</v>
      </c>
      <c r="J33" s="273">
        <v>448839981.94</v>
      </c>
      <c r="K33" s="273">
        <v>433398069.67000002</v>
      </c>
      <c r="L33" s="274">
        <v>426315001.32999998</v>
      </c>
      <c r="M33" s="275"/>
      <c r="N33" s="275"/>
      <c r="O33" s="276">
        <v>15441912.27</v>
      </c>
      <c r="P33" s="275"/>
      <c r="Q33" s="277"/>
    </row>
    <row r="34" spans="2:17" ht="19.899999999999999" customHeight="1" x14ac:dyDescent="0.2">
      <c r="B34" s="278" t="s">
        <v>373</v>
      </c>
      <c r="C34" s="322"/>
      <c r="D34" s="322"/>
      <c r="E34" s="322"/>
      <c r="F34" s="322"/>
      <c r="G34" s="322"/>
      <c r="H34" s="273">
        <v>6826250</v>
      </c>
      <c r="I34" s="273">
        <v>-1000000</v>
      </c>
      <c r="J34" s="273">
        <v>5826250</v>
      </c>
      <c r="K34" s="273">
        <v>0</v>
      </c>
      <c r="L34" s="274">
        <v>0</v>
      </c>
      <c r="M34" s="275"/>
      <c r="N34" s="275"/>
      <c r="O34" s="276">
        <v>5826250</v>
      </c>
      <c r="P34" s="275"/>
      <c r="Q34" s="277"/>
    </row>
    <row r="35" spans="2:17" ht="19.899999999999999" customHeight="1" x14ac:dyDescent="0.2">
      <c r="B35" s="278" t="s">
        <v>374</v>
      </c>
      <c r="C35" s="322"/>
      <c r="D35" s="322"/>
      <c r="E35" s="322"/>
      <c r="F35" s="322"/>
      <c r="G35" s="322"/>
      <c r="H35" s="273">
        <v>325706470</v>
      </c>
      <c r="I35" s="273">
        <v>-146496387.38</v>
      </c>
      <c r="J35" s="273">
        <v>179210082.62</v>
      </c>
      <c r="K35" s="273">
        <v>179210082.62</v>
      </c>
      <c r="L35" s="274">
        <v>179210082.62</v>
      </c>
      <c r="M35" s="275"/>
      <c r="N35" s="275"/>
      <c r="O35" s="276">
        <v>0</v>
      </c>
      <c r="P35" s="275"/>
      <c r="Q35" s="277"/>
    </row>
    <row r="36" spans="2:17" ht="19.899999999999999" customHeight="1" x14ac:dyDescent="0.2">
      <c r="B36" s="278" t="s">
        <v>375</v>
      </c>
      <c r="C36" s="322"/>
      <c r="D36" s="322"/>
      <c r="E36" s="322"/>
      <c r="F36" s="322"/>
      <c r="G36" s="322"/>
      <c r="H36" s="273">
        <v>211766191</v>
      </c>
      <c r="I36" s="273">
        <v>6015832</v>
      </c>
      <c r="J36" s="273">
        <v>217782023</v>
      </c>
      <c r="K36" s="273">
        <v>217782023</v>
      </c>
      <c r="L36" s="274">
        <v>217782023</v>
      </c>
      <c r="M36" s="275"/>
      <c r="N36" s="275"/>
      <c r="O36" s="276">
        <v>0</v>
      </c>
      <c r="P36" s="275"/>
      <c r="Q36" s="277"/>
    </row>
    <row r="37" spans="2:17" ht="19.899999999999999" customHeight="1" x14ac:dyDescent="0.2">
      <c r="B37" s="278" t="s">
        <v>376</v>
      </c>
      <c r="C37" s="322"/>
      <c r="D37" s="322"/>
      <c r="E37" s="322"/>
      <c r="F37" s="322"/>
      <c r="G37" s="322"/>
      <c r="H37" s="273">
        <v>280984349</v>
      </c>
      <c r="I37" s="273">
        <v>1601814.5</v>
      </c>
      <c r="J37" s="273">
        <v>282586163.5</v>
      </c>
      <c r="K37" s="273">
        <v>281627847.27999997</v>
      </c>
      <c r="L37" s="274">
        <v>281098660.38</v>
      </c>
      <c r="M37" s="275"/>
      <c r="N37" s="275"/>
      <c r="O37" s="276">
        <v>958316.22</v>
      </c>
      <c r="P37" s="275"/>
      <c r="Q37" s="277"/>
    </row>
    <row r="38" spans="2:17" ht="19.899999999999999" customHeight="1" x14ac:dyDescent="0.2">
      <c r="B38" s="278" t="s">
        <v>377</v>
      </c>
      <c r="C38" s="322"/>
      <c r="D38" s="322"/>
      <c r="E38" s="322"/>
      <c r="F38" s="322"/>
      <c r="G38" s="322"/>
      <c r="H38" s="273">
        <v>172656490</v>
      </c>
      <c r="I38" s="273">
        <v>7000000</v>
      </c>
      <c r="J38" s="273">
        <v>179656490</v>
      </c>
      <c r="K38" s="273">
        <v>179656490</v>
      </c>
      <c r="L38" s="274">
        <v>178010022.27000001</v>
      </c>
      <c r="M38" s="275"/>
      <c r="N38" s="275"/>
      <c r="O38" s="276">
        <v>0</v>
      </c>
      <c r="P38" s="275"/>
      <c r="Q38" s="277"/>
    </row>
    <row r="39" spans="2:17" ht="19.899999999999999" customHeight="1" x14ac:dyDescent="0.2">
      <c r="B39" s="278" t="s">
        <v>378</v>
      </c>
      <c r="C39" s="322"/>
      <c r="D39" s="322"/>
      <c r="E39" s="322"/>
      <c r="F39" s="322"/>
      <c r="G39" s="322"/>
      <c r="H39" s="273">
        <v>1893265649</v>
      </c>
      <c r="I39" s="273">
        <v>510627230.69999999</v>
      </c>
      <c r="J39" s="273">
        <v>2403892879.6999998</v>
      </c>
      <c r="K39" s="273">
        <v>2347553614.3699999</v>
      </c>
      <c r="L39" s="274">
        <v>2325309178.1700001</v>
      </c>
      <c r="M39" s="275"/>
      <c r="N39" s="275"/>
      <c r="O39" s="276">
        <v>56339265.329999998</v>
      </c>
      <c r="P39" s="275"/>
      <c r="Q39" s="277"/>
    </row>
    <row r="40" spans="2:17" ht="19.899999999999999" customHeight="1" x14ac:dyDescent="0.2">
      <c r="B40" s="278" t="s">
        <v>379</v>
      </c>
      <c r="C40" s="322"/>
      <c r="D40" s="322"/>
      <c r="E40" s="322"/>
      <c r="F40" s="322"/>
      <c r="G40" s="322"/>
      <c r="H40" s="273">
        <v>135200000</v>
      </c>
      <c r="I40" s="273">
        <v>5461931.54</v>
      </c>
      <c r="J40" s="273">
        <v>140661931.53999999</v>
      </c>
      <c r="K40" s="273">
        <v>139399279</v>
      </c>
      <c r="L40" s="274">
        <v>139399279</v>
      </c>
      <c r="M40" s="275"/>
      <c r="N40" s="275"/>
      <c r="O40" s="276">
        <v>1262652.54</v>
      </c>
      <c r="P40" s="275"/>
      <c r="Q40" s="277"/>
    </row>
    <row r="41" spans="2:17" ht="19.899999999999999" customHeight="1" x14ac:dyDescent="0.2">
      <c r="B41" s="278" t="s">
        <v>380</v>
      </c>
      <c r="C41" s="322"/>
      <c r="D41" s="322"/>
      <c r="E41" s="322"/>
      <c r="F41" s="322"/>
      <c r="G41" s="322"/>
      <c r="H41" s="273">
        <v>2158567375</v>
      </c>
      <c r="I41" s="273">
        <v>78450996.519999996</v>
      </c>
      <c r="J41" s="273">
        <v>2237018371.52</v>
      </c>
      <c r="K41" s="273">
        <v>2191807237.54</v>
      </c>
      <c r="L41" s="274">
        <v>2172569987.3800001</v>
      </c>
      <c r="M41" s="275"/>
      <c r="N41" s="275"/>
      <c r="O41" s="276">
        <v>45211133.979999997</v>
      </c>
      <c r="P41" s="275"/>
      <c r="Q41" s="277"/>
    </row>
    <row r="42" spans="2:17" ht="19.899999999999999" customHeight="1" x14ac:dyDescent="0.2">
      <c r="B42" s="321" t="s">
        <v>306</v>
      </c>
      <c r="C42" s="275"/>
      <c r="D42" s="275"/>
      <c r="E42" s="275"/>
      <c r="F42" s="275"/>
      <c r="G42" s="275"/>
      <c r="H42" s="265">
        <v>10376841619</v>
      </c>
      <c r="I42" s="265">
        <v>1872666695.3</v>
      </c>
      <c r="J42" s="265">
        <v>12249508314.299999</v>
      </c>
      <c r="K42" s="265">
        <v>11201242498.799999</v>
      </c>
      <c r="L42" s="266">
        <v>11166240366.84</v>
      </c>
      <c r="M42" s="275"/>
      <c r="N42" s="275"/>
      <c r="O42" s="267">
        <v>1048265815.5</v>
      </c>
      <c r="P42" s="275"/>
      <c r="Q42" s="277"/>
    </row>
    <row r="43" spans="2:17" ht="19.899999999999999" customHeight="1" x14ac:dyDescent="0.2">
      <c r="B43" s="278" t="s">
        <v>351</v>
      </c>
      <c r="C43" s="322"/>
      <c r="D43" s="322"/>
      <c r="E43" s="322"/>
      <c r="F43" s="322"/>
      <c r="G43" s="322"/>
      <c r="H43" s="273">
        <v>0</v>
      </c>
      <c r="I43" s="273">
        <v>1001687.53</v>
      </c>
      <c r="J43" s="273">
        <v>1001687.53</v>
      </c>
      <c r="K43" s="273">
        <v>1001687.53</v>
      </c>
      <c r="L43" s="274">
        <v>1001687.53</v>
      </c>
      <c r="M43" s="275"/>
      <c r="N43" s="275"/>
      <c r="O43" s="276">
        <v>0</v>
      </c>
      <c r="P43" s="275"/>
      <c r="Q43" s="277"/>
    </row>
    <row r="44" spans="2:17" ht="19.899999999999999" customHeight="1" x14ac:dyDescent="0.2">
      <c r="B44" s="278" t="s">
        <v>352</v>
      </c>
      <c r="C44" s="322"/>
      <c r="D44" s="322"/>
      <c r="E44" s="322"/>
      <c r="F44" s="322"/>
      <c r="G44" s="322"/>
      <c r="H44" s="273">
        <v>48822007</v>
      </c>
      <c r="I44" s="273">
        <v>52591724.109999999</v>
      </c>
      <c r="J44" s="273">
        <v>101413731.11</v>
      </c>
      <c r="K44" s="273">
        <v>75924498.219999999</v>
      </c>
      <c r="L44" s="274">
        <v>75293936.430000007</v>
      </c>
      <c r="M44" s="275"/>
      <c r="N44" s="275"/>
      <c r="O44" s="276">
        <v>25489232.890000001</v>
      </c>
      <c r="P44" s="275"/>
      <c r="Q44" s="277"/>
    </row>
    <row r="45" spans="2:17" ht="19.899999999999999" customHeight="1" x14ac:dyDescent="0.2">
      <c r="B45" s="278" t="s">
        <v>353</v>
      </c>
      <c r="C45" s="322"/>
      <c r="D45" s="322"/>
      <c r="E45" s="322"/>
      <c r="F45" s="322"/>
      <c r="G45" s="322"/>
      <c r="H45" s="273">
        <v>0</v>
      </c>
      <c r="I45" s="273">
        <v>18180994.100000001</v>
      </c>
      <c r="J45" s="273">
        <v>18180994.100000001</v>
      </c>
      <c r="K45" s="273">
        <v>17946058.100000001</v>
      </c>
      <c r="L45" s="274">
        <v>17946058.100000001</v>
      </c>
      <c r="M45" s="275"/>
      <c r="N45" s="275"/>
      <c r="O45" s="276">
        <v>234936</v>
      </c>
      <c r="P45" s="275"/>
      <c r="Q45" s="277"/>
    </row>
    <row r="46" spans="2:17" ht="26.25" customHeight="1" x14ac:dyDescent="0.2">
      <c r="B46" s="278" t="s">
        <v>354</v>
      </c>
      <c r="C46" s="322"/>
      <c r="D46" s="322"/>
      <c r="E46" s="322"/>
      <c r="F46" s="322"/>
      <c r="G46" s="322"/>
      <c r="H46" s="273">
        <v>0</v>
      </c>
      <c r="I46" s="273">
        <v>6021305.8799999999</v>
      </c>
      <c r="J46" s="273">
        <v>6021305.8799999999</v>
      </c>
      <c r="K46" s="273">
        <v>6021305.8799999999</v>
      </c>
      <c r="L46" s="274">
        <v>6021305.8799999999</v>
      </c>
      <c r="M46" s="275"/>
      <c r="N46" s="275"/>
      <c r="O46" s="276">
        <v>0</v>
      </c>
      <c r="P46" s="275"/>
      <c r="Q46" s="277"/>
    </row>
    <row r="47" spans="2:17" ht="19.899999999999999" customHeight="1" x14ac:dyDescent="0.2">
      <c r="B47" s="278" t="s">
        <v>355</v>
      </c>
      <c r="C47" s="322"/>
      <c r="D47" s="322"/>
      <c r="E47" s="322"/>
      <c r="F47" s="322"/>
      <c r="G47" s="322"/>
      <c r="H47" s="273">
        <v>0</v>
      </c>
      <c r="I47" s="273">
        <v>869678.73</v>
      </c>
      <c r="J47" s="273">
        <v>869678.73</v>
      </c>
      <c r="K47" s="273">
        <v>869678.73</v>
      </c>
      <c r="L47" s="274">
        <v>869678.73</v>
      </c>
      <c r="M47" s="275"/>
      <c r="N47" s="275"/>
      <c r="O47" s="276">
        <v>0</v>
      </c>
      <c r="P47" s="275"/>
      <c r="Q47" s="277"/>
    </row>
    <row r="48" spans="2:17" ht="19.899999999999999" customHeight="1" x14ac:dyDescent="0.2">
      <c r="B48" s="278" t="s">
        <v>357</v>
      </c>
      <c r="C48" s="322"/>
      <c r="D48" s="322"/>
      <c r="E48" s="322"/>
      <c r="F48" s="322"/>
      <c r="G48" s="322"/>
      <c r="H48" s="273">
        <v>4559646779</v>
      </c>
      <c r="I48" s="273">
        <v>339408842.57999998</v>
      </c>
      <c r="J48" s="273">
        <v>4899055621.5799999</v>
      </c>
      <c r="K48" s="273">
        <v>4408722069.2600002</v>
      </c>
      <c r="L48" s="274">
        <v>4408722069.2600002</v>
      </c>
      <c r="M48" s="275"/>
      <c r="N48" s="275"/>
      <c r="O48" s="276">
        <v>490333552.31999999</v>
      </c>
      <c r="P48" s="275"/>
      <c r="Q48" s="277"/>
    </row>
    <row r="49" spans="2:17" ht="20.25" customHeight="1" x14ac:dyDescent="0.2">
      <c r="B49" s="278" t="s">
        <v>358</v>
      </c>
      <c r="C49" s="322"/>
      <c r="D49" s="322"/>
      <c r="E49" s="322"/>
      <c r="F49" s="322"/>
      <c r="G49" s="322"/>
      <c r="H49" s="273">
        <v>49149025</v>
      </c>
      <c r="I49" s="273">
        <v>85893334.680000007</v>
      </c>
      <c r="J49" s="273">
        <v>135042359.68000001</v>
      </c>
      <c r="K49" s="273">
        <v>101535074.06999999</v>
      </c>
      <c r="L49" s="274">
        <v>100535074.06999999</v>
      </c>
      <c r="M49" s="275"/>
      <c r="N49" s="275"/>
      <c r="O49" s="276">
        <v>33507285.609999999</v>
      </c>
      <c r="P49" s="275"/>
      <c r="Q49" s="277"/>
    </row>
    <row r="50" spans="2:17" ht="21" customHeight="1" x14ac:dyDescent="0.2">
      <c r="B50" s="278" t="s">
        <v>359</v>
      </c>
      <c r="C50" s="322"/>
      <c r="D50" s="322"/>
      <c r="E50" s="322"/>
      <c r="F50" s="322"/>
      <c r="G50" s="322"/>
      <c r="H50" s="273">
        <v>25000000</v>
      </c>
      <c r="I50" s="273">
        <v>19021093.109999999</v>
      </c>
      <c r="J50" s="273">
        <v>44021093.109999999</v>
      </c>
      <c r="K50" s="273">
        <v>29154645.559999999</v>
      </c>
      <c r="L50" s="274">
        <v>29154645.559999999</v>
      </c>
      <c r="M50" s="275"/>
      <c r="N50" s="275"/>
      <c r="O50" s="276">
        <v>14866447.550000001</v>
      </c>
      <c r="P50" s="275"/>
      <c r="Q50" s="277"/>
    </row>
    <row r="51" spans="2:17" ht="29.25" customHeight="1" x14ac:dyDescent="0.2">
      <c r="B51" s="278" t="s">
        <v>360</v>
      </c>
      <c r="C51" s="323"/>
      <c r="D51" s="323"/>
      <c r="E51" s="323"/>
      <c r="F51" s="323"/>
      <c r="G51" s="324"/>
      <c r="H51" s="299">
        <v>0</v>
      </c>
      <c r="I51" s="299">
        <v>4234881.55</v>
      </c>
      <c r="J51" s="273">
        <v>4234881.55</v>
      </c>
      <c r="K51" s="273">
        <v>1040000</v>
      </c>
      <c r="L51" s="274">
        <v>1040000</v>
      </c>
      <c r="M51" s="284"/>
      <c r="N51" s="284"/>
      <c r="O51" s="276">
        <v>3194881.55</v>
      </c>
      <c r="P51" s="284"/>
      <c r="Q51" s="277"/>
    </row>
    <row r="52" spans="2:17" ht="26.25" customHeight="1" x14ac:dyDescent="0.2">
      <c r="B52" s="278" t="s">
        <v>361</v>
      </c>
      <c r="C52" s="322"/>
      <c r="D52" s="322"/>
      <c r="E52" s="322"/>
      <c r="F52" s="322"/>
      <c r="G52" s="322"/>
      <c r="H52" s="273">
        <v>0</v>
      </c>
      <c r="I52" s="273">
        <v>575000</v>
      </c>
      <c r="J52" s="299">
        <v>575000</v>
      </c>
      <c r="K52" s="299">
        <v>575000</v>
      </c>
      <c r="L52" s="274">
        <v>575000</v>
      </c>
      <c r="M52" s="284"/>
      <c r="N52" s="285"/>
      <c r="O52" s="276">
        <v>0</v>
      </c>
      <c r="P52" s="275"/>
      <c r="Q52" s="277"/>
    </row>
    <row r="53" spans="2:17" ht="24" customHeight="1" x14ac:dyDescent="0.2">
      <c r="B53" s="325" t="s">
        <v>362</v>
      </c>
      <c r="C53" s="326"/>
      <c r="D53" s="326"/>
      <c r="E53" s="326"/>
      <c r="F53" s="326"/>
      <c r="G53" s="326"/>
      <c r="H53" s="290">
        <v>0</v>
      </c>
      <c r="I53" s="290">
        <v>30696761.449999999</v>
      </c>
      <c r="J53" s="290">
        <v>30696761.449999999</v>
      </c>
      <c r="K53" s="290">
        <v>30696761.449999999</v>
      </c>
      <c r="L53" s="291">
        <v>30696761.449999999</v>
      </c>
      <c r="M53" s="292"/>
      <c r="N53" s="292"/>
      <c r="O53" s="293">
        <v>0</v>
      </c>
      <c r="P53" s="292"/>
      <c r="Q53" s="294"/>
    </row>
    <row r="54" spans="2:17" ht="19.899999999999999" customHeight="1" x14ac:dyDescent="0.2">
      <c r="B54" s="278" t="s">
        <v>363</v>
      </c>
      <c r="C54" s="322"/>
      <c r="D54" s="322"/>
      <c r="E54" s="322"/>
      <c r="F54" s="322"/>
      <c r="G54" s="322"/>
      <c r="H54" s="273">
        <v>26604472</v>
      </c>
      <c r="I54" s="273">
        <v>11029935.1</v>
      </c>
      <c r="J54" s="273">
        <v>37634407.100000001</v>
      </c>
      <c r="K54" s="273">
        <v>37595404.82</v>
      </c>
      <c r="L54" s="274">
        <v>37595404.82</v>
      </c>
      <c r="M54" s="275"/>
      <c r="N54" s="275"/>
      <c r="O54" s="276">
        <v>39002.28</v>
      </c>
      <c r="P54" s="275"/>
      <c r="Q54" s="277"/>
    </row>
    <row r="55" spans="2:17" ht="19.899999999999999" customHeight="1" x14ac:dyDescent="0.2">
      <c r="B55" s="278" t="s">
        <v>364</v>
      </c>
      <c r="C55" s="322"/>
      <c r="D55" s="322"/>
      <c r="E55" s="322"/>
      <c r="F55" s="322"/>
      <c r="G55" s="322"/>
      <c r="H55" s="273">
        <v>0</v>
      </c>
      <c r="I55" s="273">
        <v>962416.8</v>
      </c>
      <c r="J55" s="273">
        <v>962416.8</v>
      </c>
      <c r="K55" s="273">
        <v>962416.8</v>
      </c>
      <c r="L55" s="274">
        <v>962416.8</v>
      </c>
      <c r="M55" s="275"/>
      <c r="N55" s="275"/>
      <c r="O55" s="276">
        <v>0</v>
      </c>
      <c r="P55" s="275"/>
      <c r="Q55" s="277"/>
    </row>
    <row r="56" spans="2:17" ht="25.15" customHeight="1" x14ac:dyDescent="0.2">
      <c r="B56" s="278" t="s">
        <v>365</v>
      </c>
      <c r="C56" s="322"/>
      <c r="D56" s="322"/>
      <c r="E56" s="322"/>
      <c r="F56" s="322"/>
      <c r="G56" s="322"/>
      <c r="H56" s="273">
        <v>0</v>
      </c>
      <c r="I56" s="273">
        <v>9616782</v>
      </c>
      <c r="J56" s="273">
        <v>9616782</v>
      </c>
      <c r="K56" s="273">
        <v>9037114.1300000008</v>
      </c>
      <c r="L56" s="274">
        <v>9037114.1300000008</v>
      </c>
      <c r="M56" s="275"/>
      <c r="N56" s="275"/>
      <c r="O56" s="276">
        <v>579667.87</v>
      </c>
      <c r="P56" s="275"/>
      <c r="Q56" s="277"/>
    </row>
    <row r="57" spans="2:17" ht="25.15" customHeight="1" x14ac:dyDescent="0.2">
      <c r="B57" s="278" t="s">
        <v>366</v>
      </c>
      <c r="C57" s="322"/>
      <c r="D57" s="322"/>
      <c r="E57" s="322"/>
      <c r="F57" s="322"/>
      <c r="G57" s="322"/>
      <c r="H57" s="273">
        <v>496584123</v>
      </c>
      <c r="I57" s="273">
        <v>164793546.81999999</v>
      </c>
      <c r="J57" s="273">
        <v>661377669.82000005</v>
      </c>
      <c r="K57" s="273">
        <v>519694921</v>
      </c>
      <c r="L57" s="274">
        <v>510362712.18000001</v>
      </c>
      <c r="M57" s="275"/>
      <c r="N57" s="275"/>
      <c r="O57" s="276">
        <v>141682748.81999999</v>
      </c>
      <c r="P57" s="275"/>
      <c r="Q57" s="277"/>
    </row>
    <row r="58" spans="2:17" ht="19.899999999999999" customHeight="1" x14ac:dyDescent="0.2">
      <c r="B58" s="278" t="s">
        <v>367</v>
      </c>
      <c r="C58" s="322"/>
      <c r="D58" s="322"/>
      <c r="E58" s="322"/>
      <c r="F58" s="322"/>
      <c r="G58" s="322"/>
      <c r="H58" s="273">
        <v>2000000</v>
      </c>
      <c r="I58" s="273">
        <v>38500000</v>
      </c>
      <c r="J58" s="273">
        <v>40500000</v>
      </c>
      <c r="K58" s="273">
        <v>37451445.369999997</v>
      </c>
      <c r="L58" s="274">
        <v>37451445.369999997</v>
      </c>
      <c r="M58" s="275"/>
      <c r="N58" s="275"/>
      <c r="O58" s="276">
        <v>3048554.63</v>
      </c>
      <c r="P58" s="275"/>
      <c r="Q58" s="277"/>
    </row>
    <row r="59" spans="2:17" ht="19.899999999999999" customHeight="1" x14ac:dyDescent="0.2">
      <c r="B59" s="278" t="s">
        <v>369</v>
      </c>
      <c r="C59" s="322"/>
      <c r="D59" s="322"/>
      <c r="E59" s="322"/>
      <c r="F59" s="322"/>
      <c r="G59" s="322"/>
      <c r="H59" s="273">
        <v>35965331</v>
      </c>
      <c r="I59" s="273">
        <v>82368417.150000006</v>
      </c>
      <c r="J59" s="273">
        <v>118333748.15000001</v>
      </c>
      <c r="K59" s="273">
        <v>80691515.609999999</v>
      </c>
      <c r="L59" s="274">
        <v>62345390.210000001</v>
      </c>
      <c r="M59" s="275"/>
      <c r="N59" s="275"/>
      <c r="O59" s="276">
        <v>37642232.539999999</v>
      </c>
      <c r="P59" s="275"/>
      <c r="Q59" s="277"/>
    </row>
    <row r="60" spans="2:17" ht="19.899999999999999" customHeight="1" x14ac:dyDescent="0.2">
      <c r="B60" s="278" t="s">
        <v>370</v>
      </c>
      <c r="C60" s="322"/>
      <c r="D60" s="322"/>
      <c r="E60" s="322"/>
      <c r="F60" s="322"/>
      <c r="G60" s="322"/>
      <c r="H60" s="273">
        <v>0</v>
      </c>
      <c r="I60" s="273">
        <v>700000</v>
      </c>
      <c r="J60" s="273">
        <v>700000</v>
      </c>
      <c r="K60" s="273">
        <v>700000</v>
      </c>
      <c r="L60" s="274">
        <v>700000</v>
      </c>
      <c r="M60" s="275"/>
      <c r="N60" s="275"/>
      <c r="O60" s="276">
        <v>0</v>
      </c>
      <c r="P60" s="275"/>
      <c r="Q60" s="277"/>
    </row>
    <row r="61" spans="2:17" ht="19.899999999999999" customHeight="1" x14ac:dyDescent="0.2">
      <c r="B61" s="278" t="s">
        <v>372</v>
      </c>
      <c r="C61" s="322"/>
      <c r="D61" s="322"/>
      <c r="E61" s="322"/>
      <c r="F61" s="322"/>
      <c r="G61" s="322"/>
      <c r="H61" s="273">
        <v>22934547</v>
      </c>
      <c r="I61" s="273">
        <v>88122842.299999997</v>
      </c>
      <c r="J61" s="273">
        <v>111057389.3</v>
      </c>
      <c r="K61" s="273">
        <v>48449400.130000003</v>
      </c>
      <c r="L61" s="274">
        <v>47537987.170000002</v>
      </c>
      <c r="M61" s="275"/>
      <c r="N61" s="275"/>
      <c r="O61" s="276">
        <v>62607989.170000002</v>
      </c>
      <c r="P61" s="275"/>
      <c r="Q61" s="277"/>
    </row>
    <row r="62" spans="2:17" ht="19.899999999999999" customHeight="1" x14ac:dyDescent="0.2">
      <c r="B62" s="278" t="s">
        <v>374</v>
      </c>
      <c r="C62" s="322"/>
      <c r="D62" s="322"/>
      <c r="E62" s="322"/>
      <c r="F62" s="322"/>
      <c r="G62" s="322"/>
      <c r="H62" s="273">
        <v>0</v>
      </c>
      <c r="I62" s="273">
        <v>60651479.170000002</v>
      </c>
      <c r="J62" s="273">
        <v>60651479.170000002</v>
      </c>
      <c r="K62" s="273">
        <v>60651479.170000002</v>
      </c>
      <c r="L62" s="274">
        <v>60651479.170000002</v>
      </c>
      <c r="M62" s="275"/>
      <c r="N62" s="275"/>
      <c r="O62" s="276">
        <v>0</v>
      </c>
      <c r="P62" s="275"/>
      <c r="Q62" s="277"/>
    </row>
    <row r="63" spans="2:17" ht="19.899999999999999" customHeight="1" x14ac:dyDescent="0.2">
      <c r="B63" s="278" t="s">
        <v>375</v>
      </c>
      <c r="C63" s="322"/>
      <c r="D63" s="322"/>
      <c r="E63" s="322"/>
      <c r="F63" s="322"/>
      <c r="G63" s="322"/>
      <c r="H63" s="273">
        <v>6594892</v>
      </c>
      <c r="I63" s="273">
        <v>-155618.35</v>
      </c>
      <c r="J63" s="273">
        <v>6439273.6500000004</v>
      </c>
      <c r="K63" s="273">
        <v>6439273.6500000004</v>
      </c>
      <c r="L63" s="274">
        <v>6439273.6500000004</v>
      </c>
      <c r="M63" s="275"/>
      <c r="N63" s="275"/>
      <c r="O63" s="276">
        <v>0</v>
      </c>
      <c r="P63" s="275"/>
      <c r="Q63" s="277"/>
    </row>
    <row r="64" spans="2:17" ht="19.899999999999999" customHeight="1" x14ac:dyDescent="0.2">
      <c r="B64" s="278" t="s">
        <v>376</v>
      </c>
      <c r="C64" s="322"/>
      <c r="D64" s="322"/>
      <c r="E64" s="322"/>
      <c r="F64" s="322"/>
      <c r="G64" s="322"/>
      <c r="H64" s="273">
        <v>0</v>
      </c>
      <c r="I64" s="273">
        <v>84630925.359999999</v>
      </c>
      <c r="J64" s="273">
        <v>84630925.359999999</v>
      </c>
      <c r="K64" s="273">
        <v>50092108.979999997</v>
      </c>
      <c r="L64" s="274">
        <v>45601886.990000002</v>
      </c>
      <c r="M64" s="275"/>
      <c r="N64" s="275"/>
      <c r="O64" s="276">
        <v>34538816.380000003</v>
      </c>
      <c r="P64" s="275"/>
      <c r="Q64" s="277"/>
    </row>
    <row r="65" spans="2:17" ht="25.15" customHeight="1" x14ac:dyDescent="0.2">
      <c r="B65" s="278" t="s">
        <v>378</v>
      </c>
      <c r="C65" s="322"/>
      <c r="D65" s="322"/>
      <c r="E65" s="322"/>
      <c r="F65" s="322"/>
      <c r="G65" s="322"/>
      <c r="H65" s="273">
        <v>4014210526</v>
      </c>
      <c r="I65" s="273">
        <v>459432868.94999999</v>
      </c>
      <c r="J65" s="273">
        <v>4473643394.9499998</v>
      </c>
      <c r="K65" s="273">
        <v>4291174170.71</v>
      </c>
      <c r="L65" s="274">
        <v>4290926175.71</v>
      </c>
      <c r="M65" s="275"/>
      <c r="N65" s="275"/>
      <c r="O65" s="276">
        <v>182469224.24000001</v>
      </c>
      <c r="P65" s="275"/>
      <c r="Q65" s="277"/>
    </row>
    <row r="66" spans="2:17" ht="19.899999999999999" customHeight="1" x14ac:dyDescent="0.2">
      <c r="B66" s="278" t="s">
        <v>379</v>
      </c>
      <c r="C66" s="322"/>
      <c r="D66" s="322"/>
      <c r="E66" s="322"/>
      <c r="F66" s="322"/>
      <c r="G66" s="322"/>
      <c r="H66" s="273">
        <v>0</v>
      </c>
      <c r="I66" s="273">
        <v>6725000</v>
      </c>
      <c r="J66" s="273">
        <v>6725000</v>
      </c>
      <c r="K66" s="273">
        <v>6725000</v>
      </c>
      <c r="L66" s="274">
        <v>6725000</v>
      </c>
      <c r="M66" s="275"/>
      <c r="N66" s="275"/>
      <c r="O66" s="276">
        <v>0</v>
      </c>
      <c r="P66" s="275"/>
      <c r="Q66" s="277"/>
    </row>
    <row r="67" spans="2:17" ht="25.15" customHeight="1" x14ac:dyDescent="0.2">
      <c r="B67" s="278" t="s">
        <v>380</v>
      </c>
      <c r="C67" s="322"/>
      <c r="D67" s="322"/>
      <c r="E67" s="322"/>
      <c r="F67" s="322"/>
      <c r="G67" s="322"/>
      <c r="H67" s="273">
        <v>1089329917</v>
      </c>
      <c r="I67" s="273">
        <v>306792796.27999997</v>
      </c>
      <c r="J67" s="273">
        <v>1396122713.28</v>
      </c>
      <c r="K67" s="273">
        <v>1378091469.6300001</v>
      </c>
      <c r="L67" s="274">
        <v>1378047863.6300001</v>
      </c>
      <c r="M67" s="275"/>
      <c r="N67" s="275"/>
      <c r="O67" s="276">
        <v>18031243.649999999</v>
      </c>
      <c r="P67" s="275"/>
      <c r="Q67" s="277"/>
    </row>
    <row r="68" spans="2:17" ht="22.5" customHeight="1" x14ac:dyDescent="0.2">
      <c r="B68" s="300" t="s">
        <v>381</v>
      </c>
      <c r="C68" s="301"/>
      <c r="D68" s="301"/>
      <c r="E68" s="301"/>
      <c r="F68" s="301"/>
      <c r="G68" s="301"/>
      <c r="H68" s="302">
        <v>19642114795</v>
      </c>
      <c r="I68" s="302">
        <v>3281533134.6500001</v>
      </c>
      <c r="J68" s="302">
        <v>22923647929.650002</v>
      </c>
      <c r="K68" s="302">
        <v>21475764796.689999</v>
      </c>
      <c r="L68" s="303">
        <v>21181644253.889999</v>
      </c>
      <c r="M68" s="301"/>
      <c r="N68" s="301"/>
      <c r="O68" s="304">
        <v>1447883132.96</v>
      </c>
      <c r="P68" s="301"/>
      <c r="Q68" s="305"/>
    </row>
    <row r="69" spans="2:17" ht="409.6" hidden="1" customHeight="1" x14ac:dyDescent="0.2"/>
    <row r="70" spans="2:17" ht="3" customHeight="1" x14ac:dyDescent="0.2"/>
  </sheetData>
  <mergeCells count="182">
    <mergeCell ref="B67:G67"/>
    <mergeCell ref="L67:N67"/>
    <mergeCell ref="O67:Q67"/>
    <mergeCell ref="B68:G68"/>
    <mergeCell ref="L68:N68"/>
    <mergeCell ref="O68:Q68"/>
    <mergeCell ref="B65:G65"/>
    <mergeCell ref="L65:N65"/>
    <mergeCell ref="O65:Q65"/>
    <mergeCell ref="B66:G66"/>
    <mergeCell ref="L66:N66"/>
    <mergeCell ref="O66:Q66"/>
    <mergeCell ref="B63:G63"/>
    <mergeCell ref="L63:N63"/>
    <mergeCell ref="O63:Q63"/>
    <mergeCell ref="B64:G64"/>
    <mergeCell ref="L64:N64"/>
    <mergeCell ref="O64:Q64"/>
    <mergeCell ref="B61:G61"/>
    <mergeCell ref="L61:N61"/>
    <mergeCell ref="O61:Q61"/>
    <mergeCell ref="B62:G62"/>
    <mergeCell ref="L62:N62"/>
    <mergeCell ref="O62:Q62"/>
    <mergeCell ref="B59:G59"/>
    <mergeCell ref="L59:N59"/>
    <mergeCell ref="O59:Q59"/>
    <mergeCell ref="B60:G60"/>
    <mergeCell ref="L60:N60"/>
    <mergeCell ref="O60:Q60"/>
    <mergeCell ref="B57:G57"/>
    <mergeCell ref="L57:N57"/>
    <mergeCell ref="O57:Q57"/>
    <mergeCell ref="B58:G58"/>
    <mergeCell ref="L58:N58"/>
    <mergeCell ref="O58:Q58"/>
    <mergeCell ref="B55:G55"/>
    <mergeCell ref="L55:N55"/>
    <mergeCell ref="O55:Q55"/>
    <mergeCell ref="B56:G56"/>
    <mergeCell ref="L56:N56"/>
    <mergeCell ref="O56:Q56"/>
    <mergeCell ref="B53:G53"/>
    <mergeCell ref="L53:N53"/>
    <mergeCell ref="O53:Q53"/>
    <mergeCell ref="B54:G54"/>
    <mergeCell ref="L54:N54"/>
    <mergeCell ref="O54:Q54"/>
    <mergeCell ref="B51:G51"/>
    <mergeCell ref="L51:N51"/>
    <mergeCell ref="O51:Q51"/>
    <mergeCell ref="B52:G52"/>
    <mergeCell ref="L52:N52"/>
    <mergeCell ref="O52:Q52"/>
    <mergeCell ref="B49:G49"/>
    <mergeCell ref="L49:N49"/>
    <mergeCell ref="O49:Q49"/>
    <mergeCell ref="B50:G50"/>
    <mergeCell ref="L50:N50"/>
    <mergeCell ref="O50:Q50"/>
    <mergeCell ref="B47:G47"/>
    <mergeCell ref="L47:N47"/>
    <mergeCell ref="O47:Q47"/>
    <mergeCell ref="B48:G48"/>
    <mergeCell ref="L48:N48"/>
    <mergeCell ref="O48:Q48"/>
    <mergeCell ref="B45:G45"/>
    <mergeCell ref="L45:N45"/>
    <mergeCell ref="O45:Q45"/>
    <mergeCell ref="B46:G46"/>
    <mergeCell ref="L46:N46"/>
    <mergeCell ref="O46:Q46"/>
    <mergeCell ref="B43:G43"/>
    <mergeCell ref="L43:N43"/>
    <mergeCell ref="O43:Q43"/>
    <mergeCell ref="B44:G44"/>
    <mergeCell ref="L44:N44"/>
    <mergeCell ref="O44:Q44"/>
    <mergeCell ref="B41:G41"/>
    <mergeCell ref="L41:N41"/>
    <mergeCell ref="O41:Q41"/>
    <mergeCell ref="B42:G42"/>
    <mergeCell ref="L42:N42"/>
    <mergeCell ref="O42:Q42"/>
    <mergeCell ref="B39:G39"/>
    <mergeCell ref="L39:N39"/>
    <mergeCell ref="O39:Q39"/>
    <mergeCell ref="B40:G40"/>
    <mergeCell ref="L40:N40"/>
    <mergeCell ref="O40:Q40"/>
    <mergeCell ref="B37:G37"/>
    <mergeCell ref="L37:N37"/>
    <mergeCell ref="O37:Q37"/>
    <mergeCell ref="B38:G38"/>
    <mergeCell ref="L38:N38"/>
    <mergeCell ref="O38:Q38"/>
    <mergeCell ref="B35:G35"/>
    <mergeCell ref="L35:N35"/>
    <mergeCell ref="O35:Q35"/>
    <mergeCell ref="B36:G36"/>
    <mergeCell ref="L36:N36"/>
    <mergeCell ref="O36:Q36"/>
    <mergeCell ref="B33:G33"/>
    <mergeCell ref="L33:N33"/>
    <mergeCell ref="O33:Q33"/>
    <mergeCell ref="B34:G34"/>
    <mergeCell ref="L34:N34"/>
    <mergeCell ref="O34:Q34"/>
    <mergeCell ref="B31:G31"/>
    <mergeCell ref="L31:N31"/>
    <mergeCell ref="O31:Q31"/>
    <mergeCell ref="B32:G32"/>
    <mergeCell ref="L32:N32"/>
    <mergeCell ref="O32:Q32"/>
    <mergeCell ref="B29:G29"/>
    <mergeCell ref="L29:N29"/>
    <mergeCell ref="O29:Q29"/>
    <mergeCell ref="B30:G30"/>
    <mergeCell ref="L30:N30"/>
    <mergeCell ref="O30:Q30"/>
    <mergeCell ref="B27:G27"/>
    <mergeCell ref="L27:N27"/>
    <mergeCell ref="O27:Q27"/>
    <mergeCell ref="B28:G28"/>
    <mergeCell ref="L28:N28"/>
    <mergeCell ref="O28:Q28"/>
    <mergeCell ref="B25:G25"/>
    <mergeCell ref="L25:N25"/>
    <mergeCell ref="O25:Q25"/>
    <mergeCell ref="B26:G26"/>
    <mergeCell ref="L26:N26"/>
    <mergeCell ref="O26:Q26"/>
    <mergeCell ref="B23:G23"/>
    <mergeCell ref="L23:N23"/>
    <mergeCell ref="O23:Q23"/>
    <mergeCell ref="B24:G24"/>
    <mergeCell ref="L24:N24"/>
    <mergeCell ref="O24:Q24"/>
    <mergeCell ref="B21:G21"/>
    <mergeCell ref="L21:N21"/>
    <mergeCell ref="O21:Q21"/>
    <mergeCell ref="B22:G22"/>
    <mergeCell ref="L22:N22"/>
    <mergeCell ref="O22:Q22"/>
    <mergeCell ref="B19:G19"/>
    <mergeCell ref="L19:N19"/>
    <mergeCell ref="O19:Q19"/>
    <mergeCell ref="B20:G20"/>
    <mergeCell ref="L20:N20"/>
    <mergeCell ref="O20:Q20"/>
    <mergeCell ref="B17:G17"/>
    <mergeCell ref="L17:N17"/>
    <mergeCell ref="O17:Q17"/>
    <mergeCell ref="B18:G18"/>
    <mergeCell ref="L18:N18"/>
    <mergeCell ref="O18:Q18"/>
    <mergeCell ref="B15:G15"/>
    <mergeCell ref="L15:N15"/>
    <mergeCell ref="O15:Q15"/>
    <mergeCell ref="B16:G16"/>
    <mergeCell ref="L16:N16"/>
    <mergeCell ref="O16:Q16"/>
    <mergeCell ref="B13:G13"/>
    <mergeCell ref="L13:N13"/>
    <mergeCell ref="O13:Q13"/>
    <mergeCell ref="B14:G14"/>
    <mergeCell ref="L14:N14"/>
    <mergeCell ref="O14:Q14"/>
    <mergeCell ref="B11:G11"/>
    <mergeCell ref="L11:N11"/>
    <mergeCell ref="O11:Q11"/>
    <mergeCell ref="B12:G12"/>
    <mergeCell ref="L12:N12"/>
    <mergeCell ref="O12:Q12"/>
    <mergeCell ref="D3:D5"/>
    <mergeCell ref="G4:L6"/>
    <mergeCell ref="B9:G9"/>
    <mergeCell ref="H9:N9"/>
    <mergeCell ref="O9:Q9"/>
    <mergeCell ref="B10:G10"/>
    <mergeCell ref="L10:N10"/>
    <mergeCell ref="O10:Q10"/>
  </mergeCells>
  <pageMargins left="0.51181102362204722" right="0.51181102362204722" top="0.51181102362204722" bottom="0.51181102362204722" header="0.19685039370078741" footer="0.19685039370078741"/>
  <pageSetup scale="71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zoomScale="69" zoomScaleNormal="69" workbookViewId="0">
      <selection activeCell="F35" sqref="F35"/>
    </sheetView>
  </sheetViews>
  <sheetFormatPr baseColWidth="10" defaultRowHeight="15" x14ac:dyDescent="0.25"/>
  <cols>
    <col min="1" max="1" width="1.140625" customWidth="1"/>
    <col min="2" max="2" width="6" customWidth="1"/>
    <col min="3" max="3" width="4.7109375" style="410" customWidth="1"/>
    <col min="4" max="4" width="46.28515625" style="410" customWidth="1"/>
    <col min="5" max="5" width="25.140625" style="371" customWidth="1"/>
    <col min="6" max="6" width="23.7109375" style="371" customWidth="1"/>
    <col min="7" max="7" width="24.85546875" style="371" customWidth="1"/>
    <col min="8" max="8" width="23.28515625" style="371" customWidth="1"/>
    <col min="9" max="9" width="25" style="371" customWidth="1"/>
    <col min="10" max="10" width="22.28515625" style="371" customWidth="1"/>
    <col min="11" max="11" width="0.42578125" customWidth="1"/>
    <col min="12" max="13" width="16.85546875" bestFit="1" customWidth="1"/>
  </cols>
  <sheetData>
    <row r="1" spans="1:13" ht="16.899999999999999" customHeight="1" x14ac:dyDescent="0.25">
      <c r="B1" s="342"/>
      <c r="C1" s="343"/>
      <c r="D1" s="343"/>
      <c r="E1" s="343"/>
      <c r="F1" s="343"/>
      <c r="G1" s="343"/>
      <c r="H1" s="343"/>
      <c r="I1" s="343"/>
      <c r="J1" s="344"/>
    </row>
    <row r="2" spans="1:13" ht="19.899999999999999" customHeight="1" x14ac:dyDescent="0.25">
      <c r="B2" s="345"/>
      <c r="C2" s="346"/>
      <c r="D2" s="346"/>
      <c r="E2" s="346"/>
      <c r="F2" s="346"/>
      <c r="G2" s="346"/>
      <c r="H2" s="346"/>
      <c r="I2" s="346"/>
      <c r="J2" s="347"/>
    </row>
    <row r="3" spans="1:13" ht="19.899999999999999" customHeight="1" x14ac:dyDescent="0.25">
      <c r="B3" s="345" t="s">
        <v>382</v>
      </c>
      <c r="C3" s="346"/>
      <c r="D3" s="346"/>
      <c r="E3" s="346"/>
      <c r="F3" s="346"/>
      <c r="G3" s="346"/>
      <c r="H3" s="346"/>
      <c r="I3" s="346"/>
      <c r="J3" s="347"/>
    </row>
    <row r="4" spans="1:13" ht="16.149999999999999" customHeight="1" x14ac:dyDescent="0.25">
      <c r="B4" s="345" t="s">
        <v>383</v>
      </c>
      <c r="C4" s="346"/>
      <c r="D4" s="346"/>
      <c r="E4" s="346"/>
      <c r="F4" s="346"/>
      <c r="G4" s="346"/>
      <c r="H4" s="346"/>
      <c r="I4" s="346"/>
      <c r="J4" s="347"/>
    </row>
    <row r="5" spans="1:13" ht="18" customHeight="1" x14ac:dyDescent="0.25">
      <c r="B5" s="345" t="s">
        <v>384</v>
      </c>
      <c r="C5" s="346"/>
      <c r="D5" s="346"/>
      <c r="E5" s="346"/>
      <c r="F5" s="346"/>
      <c r="G5" s="346"/>
      <c r="H5" s="346"/>
      <c r="I5" s="346"/>
      <c r="J5" s="347"/>
    </row>
    <row r="6" spans="1:13" ht="16.899999999999999" customHeight="1" x14ac:dyDescent="0.25">
      <c r="B6" s="345" t="s">
        <v>48</v>
      </c>
      <c r="C6" s="346"/>
      <c r="D6" s="346"/>
      <c r="E6" s="346"/>
      <c r="F6" s="346"/>
      <c r="G6" s="346"/>
      <c r="H6" s="346"/>
      <c r="I6" s="346"/>
      <c r="J6" s="347"/>
    </row>
    <row r="7" spans="1:13" ht="15.75" x14ac:dyDescent="0.25">
      <c r="B7" s="345" t="s">
        <v>3</v>
      </c>
      <c r="C7" s="346"/>
      <c r="D7" s="346"/>
      <c r="E7" s="346"/>
      <c r="F7" s="346"/>
      <c r="G7" s="346"/>
      <c r="H7" s="346"/>
      <c r="I7" s="346"/>
      <c r="J7" s="347"/>
    </row>
    <row r="8" spans="1:13" ht="22.15" customHeight="1" x14ac:dyDescent="0.25">
      <c r="B8" s="348"/>
      <c r="C8" s="349"/>
      <c r="D8" s="349"/>
      <c r="E8" s="349"/>
      <c r="F8" s="349"/>
      <c r="G8" s="349"/>
      <c r="H8" s="349"/>
      <c r="I8" s="349"/>
      <c r="J8" s="350"/>
    </row>
    <row r="9" spans="1:13" ht="11.45" customHeight="1" x14ac:dyDescent="0.25">
      <c r="A9" s="351"/>
      <c r="B9" s="352"/>
      <c r="C9" s="352"/>
      <c r="D9" s="352"/>
      <c r="E9" s="353"/>
      <c r="F9" s="353"/>
      <c r="G9" s="353"/>
      <c r="H9" s="353"/>
      <c r="I9" s="353"/>
      <c r="J9" s="354"/>
    </row>
    <row r="10" spans="1:13" ht="15.75" x14ac:dyDescent="0.3">
      <c r="B10" s="355" t="s">
        <v>385</v>
      </c>
      <c r="C10" s="356"/>
      <c r="D10" s="357"/>
      <c r="E10" s="358" t="s">
        <v>313</v>
      </c>
      <c r="F10" s="359"/>
      <c r="G10" s="359"/>
      <c r="H10" s="359"/>
      <c r="I10" s="360"/>
      <c r="J10" s="361" t="s">
        <v>386</v>
      </c>
    </row>
    <row r="11" spans="1:13" ht="34.15" customHeight="1" x14ac:dyDescent="0.25">
      <c r="B11" s="362"/>
      <c r="C11" s="363"/>
      <c r="D11" s="364"/>
      <c r="E11" s="365" t="s">
        <v>387</v>
      </c>
      <c r="F11" s="366" t="s">
        <v>311</v>
      </c>
      <c r="G11" s="365" t="s">
        <v>310</v>
      </c>
      <c r="H11" s="365" t="s">
        <v>6</v>
      </c>
      <c r="I11" s="365" t="s">
        <v>25</v>
      </c>
      <c r="J11" s="367"/>
    </row>
    <row r="12" spans="1:13" x14ac:dyDescent="0.25">
      <c r="B12" s="368"/>
      <c r="C12" s="369"/>
      <c r="D12" s="370"/>
      <c r="F12" s="372"/>
      <c r="H12" s="372"/>
      <c r="J12" s="372"/>
    </row>
    <row r="13" spans="1:13" x14ac:dyDescent="0.25">
      <c r="A13" s="373"/>
      <c r="B13" s="374" t="s">
        <v>388</v>
      </c>
      <c r="C13" s="375"/>
      <c r="D13" s="376"/>
      <c r="E13" s="377">
        <v>2129411944</v>
      </c>
      <c r="F13" s="377">
        <v>10675136.699999999</v>
      </c>
      <c r="G13" s="377">
        <v>2140087080.6999998</v>
      </c>
      <c r="H13" s="377">
        <v>2035335227.3399999</v>
      </c>
      <c r="I13" s="377">
        <v>2026028677.6499999</v>
      </c>
      <c r="J13" s="377">
        <v>104751853.3599999</v>
      </c>
      <c r="K13" s="378"/>
    </row>
    <row r="14" spans="1:13" s="384" customFormat="1" x14ac:dyDescent="0.25">
      <c r="A14" s="379"/>
      <c r="B14" s="374"/>
      <c r="C14" s="380"/>
      <c r="D14" s="381"/>
      <c r="E14" s="382"/>
      <c r="F14" s="383"/>
      <c r="G14" s="382"/>
      <c r="H14" s="383"/>
      <c r="I14" s="382"/>
      <c r="J14" s="383"/>
    </row>
    <row r="15" spans="1:13" x14ac:dyDescent="0.25">
      <c r="A15" s="373"/>
      <c r="B15" s="374" t="s">
        <v>389</v>
      </c>
      <c r="C15" s="375"/>
      <c r="D15" s="376"/>
      <c r="E15" s="385">
        <v>1345945458</v>
      </c>
      <c r="F15" s="386">
        <v>25150433.319999997</v>
      </c>
      <c r="G15" s="385">
        <v>1371095891.3199999</v>
      </c>
      <c r="H15" s="386">
        <v>1304347134.8499999</v>
      </c>
      <c r="I15" s="385">
        <v>1298577379.5</v>
      </c>
      <c r="J15" s="386">
        <v>66748756.470000029</v>
      </c>
      <c r="L15" s="371"/>
      <c r="M15" s="371"/>
    </row>
    <row r="16" spans="1:13" s="384" customFormat="1" x14ac:dyDescent="0.25">
      <c r="A16" s="379"/>
      <c r="B16" s="374"/>
      <c r="C16" s="387"/>
      <c r="D16" s="388"/>
      <c r="E16" s="382"/>
      <c r="F16" s="383"/>
      <c r="G16" s="382"/>
      <c r="H16" s="383"/>
      <c r="I16" s="382"/>
      <c r="J16" s="383"/>
    </row>
    <row r="17" spans="1:10" x14ac:dyDescent="0.25">
      <c r="A17" s="373"/>
      <c r="B17" s="374" t="s">
        <v>390</v>
      </c>
      <c r="C17" s="389"/>
      <c r="D17" s="390"/>
      <c r="E17" s="385">
        <v>224223396</v>
      </c>
      <c r="F17" s="386">
        <v>5687318.9600000083</v>
      </c>
      <c r="G17" s="385">
        <v>229910714.96000001</v>
      </c>
      <c r="H17" s="386">
        <v>212910562.28999999</v>
      </c>
      <c r="I17" s="385">
        <v>211995557.06999999</v>
      </c>
      <c r="J17" s="386">
        <v>17000152.670000017</v>
      </c>
    </row>
    <row r="18" spans="1:10" s="384" customFormat="1" x14ac:dyDescent="0.25">
      <c r="A18" s="379"/>
      <c r="B18" s="374"/>
      <c r="C18" s="387"/>
      <c r="D18" s="388"/>
      <c r="E18" s="382"/>
      <c r="F18" s="383"/>
      <c r="G18" s="382"/>
      <c r="H18" s="383"/>
      <c r="I18" s="382"/>
      <c r="J18" s="383"/>
    </row>
    <row r="19" spans="1:10" x14ac:dyDescent="0.25">
      <c r="A19" s="373"/>
      <c r="B19" s="374" t="s">
        <v>391</v>
      </c>
      <c r="C19" s="389"/>
      <c r="D19" s="390"/>
      <c r="E19" s="385">
        <v>129538044</v>
      </c>
      <c r="F19" s="386">
        <v>3568791.8500000015</v>
      </c>
      <c r="G19" s="385">
        <v>133106835.84999999</v>
      </c>
      <c r="H19" s="386">
        <v>122841665.87</v>
      </c>
      <c r="I19" s="385">
        <v>122283442.55000001</v>
      </c>
      <c r="J19" s="386">
        <v>10265169.979999989</v>
      </c>
    </row>
    <row r="20" spans="1:10" hidden="1" x14ac:dyDescent="0.25">
      <c r="A20" s="373"/>
      <c r="B20" s="391"/>
      <c r="C20" s="392" t="s">
        <v>392</v>
      </c>
      <c r="D20" s="393" t="s">
        <v>393</v>
      </c>
      <c r="E20" s="394" t="s">
        <v>394</v>
      </c>
      <c r="F20" s="395"/>
      <c r="G20" s="394"/>
      <c r="H20" s="395" t="s">
        <v>395</v>
      </c>
      <c r="I20" s="394" t="s">
        <v>395</v>
      </c>
      <c r="J20" s="386"/>
    </row>
    <row r="21" spans="1:10" hidden="1" x14ac:dyDescent="0.25">
      <c r="A21" s="373"/>
      <c r="B21" s="391"/>
      <c r="C21" s="389" t="s">
        <v>396</v>
      </c>
      <c r="D21" s="390" t="s">
        <v>397</v>
      </c>
      <c r="E21" s="385">
        <v>125507123</v>
      </c>
      <c r="F21" s="386"/>
      <c r="G21" s="385"/>
      <c r="H21" s="386">
        <v>119180127.37</v>
      </c>
      <c r="I21" s="385">
        <v>119180127.37</v>
      </c>
      <c r="J21" s="386"/>
    </row>
    <row r="22" spans="1:10" hidden="1" x14ac:dyDescent="0.25">
      <c r="A22" s="373"/>
      <c r="B22" s="391"/>
      <c r="C22" s="389" t="s">
        <v>398</v>
      </c>
      <c r="D22" s="390" t="s">
        <v>399</v>
      </c>
      <c r="E22" s="385">
        <v>3093120</v>
      </c>
      <c r="F22" s="386"/>
      <c r="G22" s="385"/>
      <c r="H22" s="386">
        <v>3551044.1</v>
      </c>
      <c r="I22" s="385">
        <v>3551044.1</v>
      </c>
      <c r="J22" s="386"/>
    </row>
    <row r="23" spans="1:10" hidden="1" x14ac:dyDescent="0.25">
      <c r="A23" s="373"/>
      <c r="B23" s="391"/>
      <c r="C23" s="389" t="s">
        <v>400</v>
      </c>
      <c r="D23" s="390" t="s">
        <v>401</v>
      </c>
      <c r="E23" s="385">
        <v>937801</v>
      </c>
      <c r="F23" s="386"/>
      <c r="G23" s="385"/>
      <c r="H23" s="386">
        <v>110494.39999999999</v>
      </c>
      <c r="I23" s="385">
        <v>110494.39999999999</v>
      </c>
      <c r="J23" s="386"/>
    </row>
    <row r="24" spans="1:10" hidden="1" x14ac:dyDescent="0.25">
      <c r="A24" s="373"/>
      <c r="B24" s="391"/>
      <c r="C24" s="389"/>
      <c r="D24" s="390"/>
      <c r="E24" s="385">
        <f>SUM(E21:E23)</f>
        <v>129538044</v>
      </c>
      <c r="F24" s="386"/>
      <c r="G24" s="385"/>
      <c r="H24" s="386">
        <f>SUM(H21:H23)</f>
        <v>122841665.87</v>
      </c>
      <c r="I24" s="385">
        <f>SUM(I21:I23)</f>
        <v>122841665.87</v>
      </c>
      <c r="J24" s="386"/>
    </row>
    <row r="25" spans="1:10" hidden="1" x14ac:dyDescent="0.25">
      <c r="A25" s="373"/>
      <c r="B25" s="391"/>
      <c r="C25" s="389" t="s">
        <v>402</v>
      </c>
      <c r="D25" s="390"/>
      <c r="E25" s="385"/>
      <c r="F25" s="386"/>
      <c r="G25" s="385"/>
      <c r="H25" s="386"/>
      <c r="I25" s="385"/>
      <c r="J25" s="386"/>
    </row>
    <row r="26" spans="1:10" x14ac:dyDescent="0.25">
      <c r="A26" s="373"/>
      <c r="B26" s="391"/>
      <c r="C26" s="389"/>
      <c r="D26" s="390"/>
      <c r="E26" s="385"/>
      <c r="F26" s="386"/>
      <c r="G26" s="385"/>
      <c r="H26" s="386"/>
      <c r="I26" s="385"/>
      <c r="J26" s="386"/>
    </row>
    <row r="27" spans="1:10" x14ac:dyDescent="0.25">
      <c r="A27" s="373"/>
      <c r="B27" s="391"/>
      <c r="C27" s="389" t="s">
        <v>403</v>
      </c>
      <c r="D27" s="390"/>
      <c r="E27" s="385">
        <v>45338315.399999999</v>
      </c>
      <c r="F27" s="386">
        <v>1249077.1475000004</v>
      </c>
      <c r="G27" s="385">
        <v>46587392.547499992</v>
      </c>
      <c r="H27" s="386">
        <v>42994583.054499999</v>
      </c>
      <c r="I27" s="385">
        <v>42799204.892499998</v>
      </c>
      <c r="J27" s="386">
        <v>3592809.4929999933</v>
      </c>
    </row>
    <row r="28" spans="1:10" s="384" customFormat="1" x14ac:dyDescent="0.25">
      <c r="A28" s="379"/>
      <c r="B28" s="374"/>
      <c r="C28" s="375" t="s">
        <v>404</v>
      </c>
      <c r="D28" s="390"/>
      <c r="E28" s="385">
        <v>84199728.600000009</v>
      </c>
      <c r="F28" s="386">
        <v>2319714.7025000011</v>
      </c>
      <c r="G28" s="385">
        <v>86519443.302499995</v>
      </c>
      <c r="H28" s="386">
        <v>79847082.815500006</v>
      </c>
      <c r="I28" s="385">
        <v>79484237.657500014</v>
      </c>
      <c r="J28" s="386">
        <v>6672360.4869999886</v>
      </c>
    </row>
    <row r="29" spans="1:10" s="384" customFormat="1" x14ac:dyDescent="0.25">
      <c r="A29" s="379"/>
      <c r="B29" s="374"/>
      <c r="C29" s="375"/>
      <c r="D29" s="376"/>
      <c r="E29" s="385"/>
      <c r="F29" s="386"/>
      <c r="G29" s="385"/>
      <c r="H29" s="386"/>
      <c r="I29" s="385"/>
      <c r="J29" s="383"/>
    </row>
    <row r="30" spans="1:10" x14ac:dyDescent="0.25">
      <c r="A30" s="373"/>
      <c r="B30" s="396" t="s">
        <v>405</v>
      </c>
      <c r="C30" s="375"/>
      <c r="D30" s="376"/>
      <c r="E30" s="385">
        <v>429705046</v>
      </c>
      <c r="F30" s="397">
        <v>-23731407.430000007</v>
      </c>
      <c r="G30" s="385">
        <v>405973638.56999999</v>
      </c>
      <c r="H30" s="386">
        <v>395235864.32999998</v>
      </c>
      <c r="I30" s="385">
        <v>393172298.52999997</v>
      </c>
      <c r="J30" s="386">
        <v>10737774.24000001</v>
      </c>
    </row>
    <row r="31" spans="1:10" x14ac:dyDescent="0.25">
      <c r="A31" s="373"/>
      <c r="B31" s="391"/>
      <c r="C31" s="375"/>
      <c r="D31" s="376"/>
      <c r="E31" s="385"/>
      <c r="F31" s="386"/>
      <c r="G31" s="385"/>
      <c r="H31" s="386"/>
      <c r="I31" s="385"/>
      <c r="J31" s="386"/>
    </row>
    <row r="32" spans="1:10" x14ac:dyDescent="0.25">
      <c r="A32" s="373"/>
      <c r="B32" s="374" t="s">
        <v>406</v>
      </c>
      <c r="C32" s="380"/>
      <c r="D32" s="381"/>
      <c r="E32" s="398">
        <v>0</v>
      </c>
      <c r="F32" s="398">
        <v>0</v>
      </c>
      <c r="G32" s="398">
        <v>0</v>
      </c>
      <c r="H32" s="398">
        <v>0</v>
      </c>
      <c r="I32" s="398">
        <v>0</v>
      </c>
      <c r="J32" s="399">
        <v>0</v>
      </c>
    </row>
    <row r="33" spans="1:10" x14ac:dyDescent="0.25">
      <c r="A33" s="373"/>
      <c r="B33" s="374" t="s">
        <v>407</v>
      </c>
      <c r="C33" s="380"/>
      <c r="D33" s="381"/>
      <c r="E33" s="385"/>
      <c r="F33" s="386"/>
      <c r="G33" s="385"/>
      <c r="H33" s="386"/>
      <c r="I33" s="385"/>
      <c r="J33" s="386"/>
    </row>
    <row r="34" spans="1:10" x14ac:dyDescent="0.25">
      <c r="A34" s="373"/>
      <c r="B34" s="374" t="s">
        <v>408</v>
      </c>
      <c r="C34" s="380"/>
      <c r="D34" s="381"/>
      <c r="E34" s="385"/>
      <c r="F34" s="386"/>
      <c r="G34" s="385"/>
      <c r="H34" s="386"/>
      <c r="I34" s="385"/>
      <c r="J34" s="386"/>
    </row>
    <row r="35" spans="1:10" x14ac:dyDescent="0.25">
      <c r="A35" s="373"/>
      <c r="B35" s="391"/>
      <c r="C35" s="375" t="s">
        <v>409</v>
      </c>
      <c r="D35" s="376"/>
      <c r="E35" s="398">
        <v>0</v>
      </c>
      <c r="F35" s="398">
        <v>0</v>
      </c>
      <c r="G35" s="398">
        <v>0</v>
      </c>
      <c r="H35" s="398">
        <v>0</v>
      </c>
      <c r="I35" s="398">
        <v>0</v>
      </c>
      <c r="J35" s="399">
        <v>0</v>
      </c>
    </row>
    <row r="36" spans="1:10" x14ac:dyDescent="0.25">
      <c r="A36" s="373"/>
      <c r="B36" s="391"/>
      <c r="C36" s="375" t="s">
        <v>410</v>
      </c>
      <c r="D36" s="376"/>
      <c r="E36" s="398">
        <v>0</v>
      </c>
      <c r="F36" s="398">
        <v>0</v>
      </c>
      <c r="G36" s="398">
        <v>0</v>
      </c>
      <c r="H36" s="398">
        <v>0</v>
      </c>
      <c r="I36" s="398">
        <v>0</v>
      </c>
      <c r="J36" s="399">
        <v>0</v>
      </c>
    </row>
    <row r="37" spans="1:10" x14ac:dyDescent="0.25">
      <c r="A37" s="373"/>
      <c r="B37" s="391"/>
      <c r="C37" s="375"/>
      <c r="D37" s="376"/>
      <c r="E37" s="385"/>
      <c r="F37" s="386"/>
      <c r="G37" s="385"/>
      <c r="H37" s="386"/>
      <c r="I37" s="385"/>
      <c r="J37" s="386"/>
    </row>
    <row r="38" spans="1:10" x14ac:dyDescent="0.25">
      <c r="A38" s="373"/>
      <c r="B38" s="374" t="s">
        <v>411</v>
      </c>
      <c r="C38" s="375"/>
      <c r="D38" s="376"/>
      <c r="E38" s="385"/>
      <c r="F38" s="386"/>
      <c r="G38" s="385"/>
      <c r="H38" s="386"/>
      <c r="I38" s="385"/>
      <c r="J38" s="386"/>
    </row>
    <row r="39" spans="1:10" x14ac:dyDescent="0.25">
      <c r="A39" s="373"/>
      <c r="B39" s="391"/>
      <c r="C39" s="375"/>
      <c r="D39" s="376"/>
      <c r="E39" s="385"/>
      <c r="F39" s="386"/>
      <c r="G39" s="385"/>
      <c r="H39" s="386"/>
      <c r="I39" s="385"/>
      <c r="J39" s="386"/>
    </row>
    <row r="40" spans="1:10" x14ac:dyDescent="0.25">
      <c r="A40" s="373"/>
      <c r="B40" s="374" t="s">
        <v>412</v>
      </c>
      <c r="C40" s="375"/>
      <c r="D40" s="376"/>
      <c r="E40" s="382">
        <v>4464943513</v>
      </c>
      <c r="F40" s="383">
        <v>10074482.640000001</v>
      </c>
      <c r="G40" s="382">
        <v>4475017995.6400003</v>
      </c>
      <c r="H40" s="383">
        <v>3980975868.7599998</v>
      </c>
      <c r="I40" s="382">
        <v>3980975868.7599998</v>
      </c>
      <c r="J40" s="383">
        <v>494042126.88000059</v>
      </c>
    </row>
    <row r="41" spans="1:10" x14ac:dyDescent="0.25">
      <c r="A41" s="373"/>
      <c r="B41" s="374" t="s">
        <v>389</v>
      </c>
      <c r="C41" s="375"/>
      <c r="D41" s="376"/>
      <c r="E41" s="385"/>
      <c r="F41" s="386">
        <v>10074482.640000001</v>
      </c>
      <c r="G41" s="385">
        <v>10074482.640000001</v>
      </c>
      <c r="H41" s="386">
        <v>6365908.0800000001</v>
      </c>
      <c r="I41" s="385">
        <v>6365908.0800000001</v>
      </c>
      <c r="J41" s="386">
        <v>3708574.5600000005</v>
      </c>
    </row>
    <row r="42" spans="1:10" x14ac:dyDescent="0.25">
      <c r="A42" s="373"/>
      <c r="B42" s="391"/>
      <c r="C42" s="375"/>
      <c r="D42" s="376"/>
      <c r="E42" s="385"/>
      <c r="F42" s="386"/>
      <c r="G42" s="385"/>
      <c r="H42" s="386"/>
      <c r="I42" s="385"/>
      <c r="J42" s="386"/>
    </row>
    <row r="43" spans="1:10" x14ac:dyDescent="0.25">
      <c r="A43" s="373"/>
      <c r="B43" s="374" t="s">
        <v>390</v>
      </c>
      <c r="C43" s="375"/>
      <c r="D43" s="376"/>
      <c r="E43" s="385">
        <v>4464943513</v>
      </c>
      <c r="F43" s="386">
        <v>0</v>
      </c>
      <c r="G43" s="385">
        <v>4464943513</v>
      </c>
      <c r="H43" s="386">
        <v>3974609960.6799998</v>
      </c>
      <c r="I43" s="385">
        <v>3974609960.6799998</v>
      </c>
      <c r="J43" s="386">
        <v>490333552.32000017</v>
      </c>
    </row>
    <row r="44" spans="1:10" x14ac:dyDescent="0.25">
      <c r="A44" s="373"/>
      <c r="B44" s="391"/>
      <c r="C44" s="375"/>
      <c r="D44" s="376"/>
      <c r="E44" s="400"/>
      <c r="F44" s="401"/>
      <c r="G44" s="400"/>
      <c r="H44" s="401"/>
      <c r="I44" s="400"/>
      <c r="J44" s="401"/>
    </row>
    <row r="45" spans="1:10" x14ac:dyDescent="0.25">
      <c r="A45" s="373"/>
      <c r="B45" s="374" t="s">
        <v>391</v>
      </c>
      <c r="C45" s="375"/>
      <c r="D45" s="376"/>
      <c r="E45" s="398">
        <v>0</v>
      </c>
      <c r="F45" s="398">
        <v>0</v>
      </c>
      <c r="G45" s="398">
        <v>0</v>
      </c>
      <c r="H45" s="398">
        <v>0</v>
      </c>
      <c r="I45" s="398">
        <v>0</v>
      </c>
      <c r="J45" s="399">
        <v>0</v>
      </c>
    </row>
    <row r="46" spans="1:10" x14ac:dyDescent="0.25">
      <c r="A46" s="373"/>
      <c r="B46" s="391"/>
      <c r="C46" s="389" t="s">
        <v>403</v>
      </c>
      <c r="D46" s="376"/>
      <c r="E46" s="398">
        <v>0</v>
      </c>
      <c r="F46" s="398">
        <v>0</v>
      </c>
      <c r="G46" s="398">
        <v>0</v>
      </c>
      <c r="H46" s="398">
        <v>0</v>
      </c>
      <c r="I46" s="398">
        <v>0</v>
      </c>
      <c r="J46" s="399">
        <v>0</v>
      </c>
    </row>
    <row r="47" spans="1:10" x14ac:dyDescent="0.25">
      <c r="A47" s="373"/>
      <c r="B47" s="391"/>
      <c r="C47" s="375" t="s">
        <v>404</v>
      </c>
      <c r="D47" s="376"/>
      <c r="E47" s="398">
        <v>0</v>
      </c>
      <c r="F47" s="398">
        <v>0</v>
      </c>
      <c r="G47" s="398">
        <v>0</v>
      </c>
      <c r="H47" s="398">
        <v>0</v>
      </c>
      <c r="I47" s="398">
        <v>0</v>
      </c>
      <c r="J47" s="399">
        <v>0</v>
      </c>
    </row>
    <row r="48" spans="1:10" x14ac:dyDescent="0.25">
      <c r="A48" s="373"/>
      <c r="B48" s="391"/>
      <c r="C48" s="375"/>
      <c r="D48" s="376"/>
      <c r="E48" s="400"/>
      <c r="F48" s="401"/>
      <c r="G48" s="400"/>
      <c r="H48" s="401"/>
      <c r="I48" s="400"/>
      <c r="J48" s="401"/>
    </row>
    <row r="49" spans="1:10" x14ac:dyDescent="0.25">
      <c r="A49" s="373"/>
      <c r="B49" s="396" t="s">
        <v>405</v>
      </c>
      <c r="C49" s="375"/>
      <c r="D49" s="376"/>
      <c r="E49" s="398">
        <v>0</v>
      </c>
      <c r="F49" s="398">
        <v>0</v>
      </c>
      <c r="G49" s="398">
        <v>0</v>
      </c>
      <c r="H49" s="398">
        <v>0</v>
      </c>
      <c r="I49" s="398">
        <v>0</v>
      </c>
      <c r="J49" s="399">
        <v>0</v>
      </c>
    </row>
    <row r="50" spans="1:10" x14ac:dyDescent="0.25">
      <c r="A50" s="373"/>
      <c r="B50" s="391"/>
      <c r="C50" s="375"/>
      <c r="D50" s="376"/>
      <c r="E50" s="400"/>
      <c r="F50" s="401"/>
      <c r="G50" s="400"/>
      <c r="H50" s="401"/>
      <c r="I50" s="400"/>
      <c r="J50" s="401"/>
    </row>
    <row r="51" spans="1:10" x14ac:dyDescent="0.25">
      <c r="A51" s="373"/>
      <c r="B51" s="374" t="s">
        <v>406</v>
      </c>
      <c r="C51" s="375"/>
      <c r="D51" s="376"/>
      <c r="E51" s="398">
        <v>0</v>
      </c>
      <c r="F51" s="398">
        <v>0</v>
      </c>
      <c r="G51" s="398">
        <v>0</v>
      </c>
      <c r="H51" s="398">
        <v>0</v>
      </c>
      <c r="I51" s="398">
        <v>0</v>
      </c>
      <c r="J51" s="399">
        <v>0</v>
      </c>
    </row>
    <row r="52" spans="1:10" x14ac:dyDescent="0.25">
      <c r="A52" s="373"/>
      <c r="B52" s="374" t="s">
        <v>407</v>
      </c>
      <c r="C52" s="375"/>
      <c r="D52" s="376"/>
      <c r="E52" s="400"/>
      <c r="F52" s="401"/>
      <c r="G52" s="400"/>
      <c r="H52" s="401"/>
      <c r="I52" s="400"/>
      <c r="J52" s="401"/>
    </row>
    <row r="53" spans="1:10" x14ac:dyDescent="0.25">
      <c r="A53" s="373"/>
      <c r="B53" s="374" t="s">
        <v>408</v>
      </c>
      <c r="C53" s="375"/>
      <c r="D53" s="376"/>
      <c r="E53" s="400"/>
      <c r="F53" s="401"/>
      <c r="G53" s="400"/>
      <c r="H53" s="401"/>
      <c r="I53" s="400"/>
      <c r="J53" s="401"/>
    </row>
    <row r="54" spans="1:10" x14ac:dyDescent="0.25">
      <c r="A54" s="373"/>
      <c r="B54" s="374"/>
      <c r="C54" s="375" t="s">
        <v>409</v>
      </c>
      <c r="D54" s="376"/>
      <c r="E54" s="398">
        <v>0</v>
      </c>
      <c r="F54" s="398">
        <v>0</v>
      </c>
      <c r="G54" s="398">
        <v>0</v>
      </c>
      <c r="H54" s="398">
        <v>0</v>
      </c>
      <c r="I54" s="398">
        <v>0</v>
      </c>
      <c r="J54" s="399">
        <v>0</v>
      </c>
    </row>
    <row r="55" spans="1:10" x14ac:dyDescent="0.25">
      <c r="A55" s="373"/>
      <c r="B55" s="374"/>
      <c r="C55" s="375" t="s">
        <v>410</v>
      </c>
      <c r="D55" s="376"/>
      <c r="E55" s="398">
        <v>0</v>
      </c>
      <c r="F55" s="398">
        <v>0</v>
      </c>
      <c r="G55" s="398">
        <v>0</v>
      </c>
      <c r="H55" s="398">
        <v>0</v>
      </c>
      <c r="I55" s="398">
        <v>0</v>
      </c>
      <c r="J55" s="399">
        <v>0</v>
      </c>
    </row>
    <row r="56" spans="1:10" x14ac:dyDescent="0.25">
      <c r="A56" s="373"/>
      <c r="B56" s="391"/>
      <c r="C56" s="375"/>
      <c r="D56" s="376"/>
      <c r="E56" s="400"/>
      <c r="F56" s="401"/>
      <c r="G56" s="400"/>
      <c r="H56" s="401"/>
      <c r="I56" s="400"/>
      <c r="J56" s="401"/>
    </row>
    <row r="57" spans="1:10" x14ac:dyDescent="0.25">
      <c r="A57" s="373"/>
      <c r="B57" s="374" t="s">
        <v>411</v>
      </c>
      <c r="C57" s="375"/>
      <c r="D57" s="376"/>
      <c r="E57" s="398">
        <v>0</v>
      </c>
      <c r="F57" s="398">
        <v>0</v>
      </c>
      <c r="G57" s="398">
        <v>0</v>
      </c>
      <c r="H57" s="398">
        <v>0</v>
      </c>
      <c r="I57" s="398">
        <v>0</v>
      </c>
      <c r="J57" s="399">
        <v>0</v>
      </c>
    </row>
    <row r="58" spans="1:10" x14ac:dyDescent="0.25">
      <c r="A58" s="373"/>
      <c r="B58" s="391"/>
      <c r="C58" s="375"/>
      <c r="D58" s="376"/>
      <c r="E58" s="400"/>
      <c r="F58" s="401"/>
      <c r="G58" s="400"/>
      <c r="H58" s="401"/>
      <c r="I58" s="400"/>
      <c r="J58" s="401"/>
    </row>
    <row r="59" spans="1:10" x14ac:dyDescent="0.25">
      <c r="A59" s="373"/>
      <c r="B59" s="374" t="s">
        <v>413</v>
      </c>
      <c r="C59" s="375"/>
      <c r="D59" s="376"/>
      <c r="E59" s="402">
        <f>E40+E13</f>
        <v>6594355457</v>
      </c>
      <c r="F59" s="403">
        <f t="shared" ref="F59:J59" si="0">F40+F13</f>
        <v>20749619.34</v>
      </c>
      <c r="G59" s="403">
        <f t="shared" si="0"/>
        <v>6615105076.3400002</v>
      </c>
      <c r="H59" s="403">
        <f t="shared" si="0"/>
        <v>6016311096.0999994</v>
      </c>
      <c r="I59" s="403">
        <f t="shared" si="0"/>
        <v>6007004546.4099998</v>
      </c>
      <c r="J59" s="404">
        <f t="shared" si="0"/>
        <v>598793980.24000049</v>
      </c>
    </row>
    <row r="60" spans="1:10" x14ac:dyDescent="0.25">
      <c r="A60" s="373"/>
      <c r="B60" s="374" t="s">
        <v>414</v>
      </c>
      <c r="C60" s="375"/>
      <c r="D60" s="376"/>
      <c r="E60" s="400"/>
      <c r="F60" s="401"/>
      <c r="G60" s="400"/>
      <c r="H60" s="401"/>
      <c r="I60" s="400"/>
      <c r="J60" s="401"/>
    </row>
    <row r="61" spans="1:10" ht="6" customHeight="1" x14ac:dyDescent="0.25">
      <c r="B61" s="405"/>
      <c r="C61" s="406"/>
      <c r="D61" s="407"/>
      <c r="E61" s="408"/>
      <c r="F61" s="409"/>
      <c r="G61" s="408"/>
      <c r="H61" s="409"/>
      <c r="I61" s="408"/>
      <c r="J61" s="409"/>
    </row>
    <row r="80" spans="3:10" x14ac:dyDescent="0.25">
      <c r="C80"/>
      <c r="D80"/>
      <c r="E80"/>
      <c r="H80"/>
      <c r="I80"/>
      <c r="J80"/>
    </row>
    <row r="81" spans="3:10" x14ac:dyDescent="0.25">
      <c r="C81"/>
      <c r="D81"/>
      <c r="E81"/>
      <c r="H81"/>
      <c r="I81"/>
      <c r="J81"/>
    </row>
    <row r="82" spans="3:10" x14ac:dyDescent="0.25">
      <c r="C82"/>
      <c r="D82"/>
      <c r="E82"/>
      <c r="H82"/>
      <c r="I82"/>
      <c r="J82"/>
    </row>
  </sheetData>
  <mergeCells count="10">
    <mergeCell ref="B7:J7"/>
    <mergeCell ref="B10:D11"/>
    <mergeCell ref="E10:I10"/>
    <mergeCell ref="J10:J11"/>
    <mergeCell ref="B1:J1"/>
    <mergeCell ref="B2:J2"/>
    <mergeCell ref="B3:J3"/>
    <mergeCell ref="B4:J4"/>
    <mergeCell ref="B5:J5"/>
    <mergeCell ref="B6:J6"/>
  </mergeCells>
  <pageMargins left="0.59055118110236227" right="0.51181102362204722" top="0.51181102362204722" bottom="0.55118110236220474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F1</vt:lpstr>
      <vt:lpstr>F2</vt:lpstr>
      <vt:lpstr>F3</vt:lpstr>
      <vt:lpstr>F4</vt:lpstr>
      <vt:lpstr>F6a</vt:lpstr>
      <vt:lpstr>F6b</vt:lpstr>
      <vt:lpstr>F6c</vt:lpstr>
      <vt:lpstr>F6d</vt:lpstr>
      <vt:lpstr>'F1'!Área_de_impresión</vt:lpstr>
      <vt:lpstr>'F6a'!Área_de_impresión</vt:lpstr>
      <vt:lpstr>'F6b'!Área_de_impresión</vt:lpstr>
      <vt:lpstr>'F6c'!Área_de_impresión</vt:lpstr>
      <vt:lpstr>'F6d'!Área_de_impresión</vt:lpstr>
      <vt:lpstr>'F1'!Títulos_a_imprimir</vt:lpstr>
      <vt:lpstr>'F4'!Títulos_a_imprimir</vt:lpstr>
      <vt:lpstr>'F6a'!Títulos_a_imprimir</vt:lpstr>
      <vt:lpstr>'F6b'!Títulos_a_imprimir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Eduardo del Jesus Puga Antonio</cp:lastModifiedBy>
  <dcterms:created xsi:type="dcterms:W3CDTF">2017-06-19T16:33:07Z</dcterms:created>
  <dcterms:modified xsi:type="dcterms:W3CDTF">2018-03-20T14:55:06Z</dcterms:modified>
</cp:coreProperties>
</file>