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PORTAL DE TRANSPARENCIA Y PNT/PORTAL UTR 2021/PNT 2T2021/48/48A/DIR. CONTABILIDAD/"/>
    </mc:Choice>
  </mc:AlternateContent>
  <xr:revisionPtr revIDLastSave="0" documentId="8_{2E53339A-A542-444F-B91C-3D1C2E1E13E1}" xr6:coauthVersionLast="47" xr6:coauthVersionMax="47" xr10:uidLastSave="{00000000-0000-0000-0000-000000000000}"/>
  <bookViews>
    <workbookView xWindow="-120" yWindow="-120" windowWidth="19440" windowHeight="15000" tabRatio="750" activeTab="7" xr2:uid="{00000000-000D-0000-FFFF-FFFF00000000}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</sheets>
  <definedNames>
    <definedName name="_xlnm.Print_Area" localSheetId="0">EA!$A$1:$F$79</definedName>
    <definedName name="_xlnm.Print_Area" localSheetId="4">EAA!$A$1:$I$41</definedName>
    <definedName name="_xlnm.Print_Area" localSheetId="5">EADP!$A$1:$J$48</definedName>
    <definedName name="_xlnm.Print_Area" localSheetId="2">ECSF!$A$1:$F$83</definedName>
    <definedName name="_xlnm.Print_Area" localSheetId="7">EFE!$A$1:$J$89</definedName>
    <definedName name="_xlnm.Print_Area" localSheetId="1">ESF!$A$1:$K$71</definedName>
    <definedName name="_xlnm.Print_Area" localSheetId="6">EVHP!$A$1:$I$52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I66" i="10"/>
  <c r="I65" i="10"/>
  <c r="I60" i="10"/>
  <c r="I59" i="10" s="1"/>
  <c r="I71" i="10" s="1"/>
  <c r="I50" i="10"/>
  <c r="I45" i="10"/>
  <c r="I23" i="10"/>
  <c r="I11" i="10"/>
  <c r="I54" i="10" l="1"/>
  <c r="I41" i="10"/>
  <c r="I74" i="10" s="1"/>
  <c r="I79" i="10" s="1"/>
  <c r="J54" i="1"/>
  <c r="J40" i="1"/>
  <c r="J34" i="1"/>
  <c r="J23" i="1"/>
  <c r="E37" i="1"/>
  <c r="E22" i="1"/>
  <c r="E61" i="5"/>
  <c r="E54" i="5"/>
  <c r="E48" i="5"/>
  <c r="E44" i="5"/>
  <c r="E34" i="5"/>
  <c r="E30" i="5"/>
  <c r="E20" i="5"/>
  <c r="E17" i="5"/>
  <c r="E9" i="5"/>
  <c r="E39" i="1" l="1"/>
  <c r="J36" i="1"/>
  <c r="E27" i="5"/>
  <c r="E64" i="5"/>
  <c r="E66" i="5" l="1"/>
  <c r="J48" i="1" s="1"/>
  <c r="H24" i="16"/>
  <c r="J46" i="1" l="1"/>
  <c r="H60" i="10"/>
  <c r="H66" i="10"/>
  <c r="D22" i="1"/>
  <c r="J59" i="1" l="1"/>
  <c r="D54" i="5"/>
  <c r="J61" i="1" l="1"/>
  <c r="H42" i="16" l="1"/>
  <c r="H41" i="16"/>
  <c r="H40" i="16"/>
  <c r="H23" i="16"/>
  <c r="H19" i="16"/>
  <c r="G22" i="16"/>
  <c r="H22" i="16" s="1"/>
  <c r="E18" i="16" l="1"/>
  <c r="H18" i="16" s="1"/>
  <c r="F38" i="16" l="1"/>
  <c r="H38" i="16" s="1"/>
  <c r="F37" i="16"/>
  <c r="H37" i="16" s="1"/>
  <c r="F36" i="16"/>
  <c r="H36" i="16" s="1"/>
  <c r="E35" i="16"/>
  <c r="D31" i="16"/>
  <c r="D30" i="16"/>
  <c r="D29" i="16"/>
  <c r="E20" i="16"/>
  <c r="H20" i="16" s="1"/>
  <c r="E17" i="16"/>
  <c r="D13" i="16"/>
  <c r="D12" i="16"/>
  <c r="D11" i="16"/>
  <c r="E33" i="16" l="1"/>
  <c r="H17" i="16"/>
  <c r="E15" i="16"/>
  <c r="H31" i="16"/>
  <c r="H30" i="16"/>
  <c r="H29" i="16"/>
  <c r="G26" i="16"/>
  <c r="G44" i="16" s="1"/>
  <c r="H13" i="16"/>
  <c r="H12" i="16"/>
  <c r="H11" i="16"/>
  <c r="D10" i="16" l="1"/>
  <c r="D28" i="16"/>
  <c r="H28" i="16" s="1"/>
  <c r="D26" i="16" l="1"/>
  <c r="H10" i="16"/>
  <c r="E26" i="16"/>
  <c r="E44" i="16" s="1"/>
  <c r="D44" i="16" l="1"/>
  <c r="I26" i="9" l="1"/>
  <c r="H26" i="9"/>
  <c r="I12" i="9"/>
  <c r="H12" i="9"/>
  <c r="D17" i="5" l="1"/>
  <c r="F35" i="16" l="1"/>
  <c r="F16" i="16"/>
  <c r="H35" i="16" l="1"/>
  <c r="F15" i="16"/>
  <c r="H15" i="16" s="1"/>
  <c r="H16" i="16"/>
  <c r="H26" i="16" l="1"/>
  <c r="F26" i="16"/>
  <c r="D14" i="8" l="1"/>
  <c r="G14" i="8" l="1"/>
  <c r="K14" i="8" s="1"/>
  <c r="D15" i="8"/>
  <c r="G15" i="8" s="1"/>
  <c r="K15" i="8" s="1"/>
  <c r="D16" i="8"/>
  <c r="G16" i="8" s="1"/>
  <c r="K16" i="8" s="1"/>
  <c r="D17" i="8"/>
  <c r="D18" i="8"/>
  <c r="D19" i="8"/>
  <c r="G19" i="8" s="1"/>
  <c r="K19" i="8" s="1"/>
  <c r="D20" i="8"/>
  <c r="G20" i="8" s="1"/>
  <c r="K20" i="8" s="1"/>
  <c r="H20" i="8" l="1"/>
  <c r="H19" i="8"/>
  <c r="H14" i="8"/>
  <c r="H16" i="8"/>
  <c r="H15" i="8"/>
  <c r="G17" i="8"/>
  <c r="K17" i="8" s="1"/>
  <c r="G18" i="8"/>
  <c r="K18" i="8" s="1"/>
  <c r="D34" i="5"/>
  <c r="D30" i="5"/>
  <c r="D44" i="5"/>
  <c r="D48" i="5"/>
  <c r="D9" i="5"/>
  <c r="D20" i="5"/>
  <c r="H11" i="10"/>
  <c r="H23" i="10"/>
  <c r="H45" i="10"/>
  <c r="H50" i="10"/>
  <c r="H59" i="10"/>
  <c r="D61" i="5"/>
  <c r="I40" i="1"/>
  <c r="E43" i="3" s="1"/>
  <c r="H11" i="9"/>
  <c r="H25" i="9"/>
  <c r="I11" i="9"/>
  <c r="I23" i="1"/>
  <c r="I34" i="1"/>
  <c r="E41" i="3" s="1"/>
  <c r="F12" i="8"/>
  <c r="F22" i="8"/>
  <c r="E12" i="8"/>
  <c r="E22" i="8"/>
  <c r="D48" i="2"/>
  <c r="E48" i="2" s="1"/>
  <c r="E198" i="3" s="1"/>
  <c r="D32" i="8"/>
  <c r="G32" i="8" s="1"/>
  <c r="K32" i="8" s="1"/>
  <c r="D31" i="8"/>
  <c r="G31" i="8" s="1"/>
  <c r="K31" i="8" s="1"/>
  <c r="D30" i="8"/>
  <c r="G30" i="8" s="1"/>
  <c r="K30" i="8" s="1"/>
  <c r="D29" i="8"/>
  <c r="G29" i="8" s="1"/>
  <c r="K29" i="8" s="1"/>
  <c r="D28" i="8"/>
  <c r="G28" i="8" s="1"/>
  <c r="K28" i="8" s="1"/>
  <c r="D27" i="8"/>
  <c r="G27" i="8" s="1"/>
  <c r="K27" i="8" s="1"/>
  <c r="D26" i="8"/>
  <c r="G26" i="8" s="1"/>
  <c r="K26" i="8" s="1"/>
  <c r="D25" i="8"/>
  <c r="G25" i="8" s="1"/>
  <c r="K25" i="8" s="1"/>
  <c r="D24" i="8"/>
  <c r="I30" i="9"/>
  <c r="H30" i="9"/>
  <c r="I25" i="9"/>
  <c r="I16" i="9"/>
  <c r="H16" i="9"/>
  <c r="D13" i="2"/>
  <c r="E120" i="3" s="1"/>
  <c r="D37" i="2"/>
  <c r="E37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D74" i="2"/>
  <c r="E167" i="3" s="1"/>
  <c r="D73" i="2"/>
  <c r="E73" i="2" s="1"/>
  <c r="D66" i="2"/>
  <c r="E66" i="2" s="1"/>
  <c r="E211" i="3" s="1"/>
  <c r="D67" i="2"/>
  <c r="E162" i="3" s="1"/>
  <c r="D68" i="2"/>
  <c r="E163" i="3" s="1"/>
  <c r="D69" i="2"/>
  <c r="E164" i="3" s="1"/>
  <c r="D60" i="2"/>
  <c r="E60" i="2" s="1"/>
  <c r="E207" i="3" s="1"/>
  <c r="D61" i="2"/>
  <c r="E158" i="3" s="1"/>
  <c r="D59" i="2"/>
  <c r="E156" i="3" s="1"/>
  <c r="D49" i="2"/>
  <c r="E149" i="3" s="1"/>
  <c r="D50" i="2"/>
  <c r="E150" i="3" s="1"/>
  <c r="D51" i="2"/>
  <c r="E151" i="3" s="1"/>
  <c r="D52" i="2"/>
  <c r="E52" i="2" s="1"/>
  <c r="E202" i="3" s="1"/>
  <c r="D53" i="2"/>
  <c r="E53" i="2" s="1"/>
  <c r="E203" i="3" s="1"/>
  <c r="D38" i="2"/>
  <c r="E38" i="2" s="1"/>
  <c r="E190" i="3" s="1"/>
  <c r="D39" i="2"/>
  <c r="E141" i="3" s="1"/>
  <c r="D40" i="2"/>
  <c r="E142" i="3" s="1"/>
  <c r="D41" i="2"/>
  <c r="E143" i="3" s="1"/>
  <c r="D42" i="2"/>
  <c r="E42" i="2" s="1"/>
  <c r="E194" i="3" s="1"/>
  <c r="D43" i="2"/>
  <c r="E43" i="2" s="1"/>
  <c r="E195" i="3" s="1"/>
  <c r="D44" i="2"/>
  <c r="E44" i="2" s="1"/>
  <c r="E196" i="3" s="1"/>
  <c r="D24" i="2"/>
  <c r="E129" i="3" s="1"/>
  <c r="D25" i="2"/>
  <c r="E25" i="2" s="1"/>
  <c r="E180" i="3" s="1"/>
  <c r="D26" i="2"/>
  <c r="E26" i="2" s="1"/>
  <c r="E181" i="3" s="1"/>
  <c r="D27" i="2"/>
  <c r="E27" i="2" s="1"/>
  <c r="E182" i="3" s="1"/>
  <c r="D28" i="2"/>
  <c r="E133" i="3" s="1"/>
  <c r="D29" i="2"/>
  <c r="E134" i="3" s="1"/>
  <c r="D30" i="2"/>
  <c r="E135" i="3" s="1"/>
  <c r="D31" i="2"/>
  <c r="E31" i="2" s="1"/>
  <c r="E186" i="3" s="1"/>
  <c r="D23" i="2"/>
  <c r="E128" i="3" s="1"/>
  <c r="D14" i="2"/>
  <c r="E121" i="3" s="1"/>
  <c r="D15" i="2"/>
  <c r="E15" i="2" s="1"/>
  <c r="D16" i="2"/>
  <c r="E16" i="2" s="1"/>
  <c r="E173" i="3" s="1"/>
  <c r="D17" i="2"/>
  <c r="E124" i="3" s="1"/>
  <c r="D18" i="2"/>
  <c r="E18" i="2" s="1"/>
  <c r="E175" i="3" s="1"/>
  <c r="D19" i="2"/>
  <c r="E126" i="3" s="1"/>
  <c r="E105" i="3"/>
  <c r="I54" i="1"/>
  <c r="E53" i="3" s="1"/>
  <c r="E95" i="3"/>
  <c r="E76" i="3"/>
  <c r="E93" i="3"/>
  <c r="E86" i="3"/>
  <c r="E66" i="3"/>
  <c r="H17" i="8" l="1"/>
  <c r="H27" i="8"/>
  <c r="H31" i="8"/>
  <c r="H32" i="8"/>
  <c r="H18" i="8"/>
  <c r="I22" i="9"/>
  <c r="E14" i="3"/>
  <c r="D39" i="1"/>
  <c r="H36" i="9"/>
  <c r="H22" i="9"/>
  <c r="I36" i="9"/>
  <c r="E146" i="3"/>
  <c r="E100" i="3"/>
  <c r="E152" i="3"/>
  <c r="E157" i="3"/>
  <c r="H25" i="8"/>
  <c r="E77" i="3"/>
  <c r="E50" i="2"/>
  <c r="E200" i="3" s="1"/>
  <c r="E59" i="2"/>
  <c r="E61" i="2"/>
  <c r="E208" i="3" s="1"/>
  <c r="E136" i="3"/>
  <c r="E49" i="2"/>
  <c r="E199" i="3" s="1"/>
  <c r="E94" i="3"/>
  <c r="E144" i="3"/>
  <c r="E153" i="3"/>
  <c r="D71" i="2"/>
  <c r="E165" i="3" s="1"/>
  <c r="E40" i="2"/>
  <c r="E192" i="3" s="1"/>
  <c r="H30" i="8"/>
  <c r="E30" i="2"/>
  <c r="E185" i="3" s="1"/>
  <c r="E69" i="2"/>
  <c r="E214" i="3" s="1"/>
  <c r="E17" i="2"/>
  <c r="E174" i="3" s="1"/>
  <c r="E123" i="3"/>
  <c r="E161" i="3"/>
  <c r="E23" i="2"/>
  <c r="E178" i="3" s="1"/>
  <c r="E166" i="3"/>
  <c r="D22" i="8"/>
  <c r="G22" i="8" s="1"/>
  <c r="H22" i="8" s="1"/>
  <c r="E19" i="2"/>
  <c r="E176" i="3" s="1"/>
  <c r="E145" i="3"/>
  <c r="E216" i="3"/>
  <c r="E140" i="3"/>
  <c r="D46" i="2"/>
  <c r="E147" i="3" s="1"/>
  <c r="E125" i="3"/>
  <c r="E122" i="3"/>
  <c r="E130" i="3"/>
  <c r="E39" i="2"/>
  <c r="E191" i="3" s="1"/>
  <c r="D57" i="2"/>
  <c r="E155" i="3" s="1"/>
  <c r="E68" i="2"/>
  <c r="E213" i="3" s="1"/>
  <c r="E74" i="2"/>
  <c r="E217" i="3" s="1"/>
  <c r="G24" i="8"/>
  <c r="K24" i="8" s="1"/>
  <c r="H28" i="8"/>
  <c r="E148" i="3"/>
  <c r="E29" i="2"/>
  <c r="E184" i="3" s="1"/>
  <c r="D12" i="8"/>
  <c r="E14" i="2"/>
  <c r="E171" i="3" s="1"/>
  <c r="E67" i="2"/>
  <c r="E212" i="3" s="1"/>
  <c r="E13" i="2"/>
  <c r="E170" i="3" s="1"/>
  <c r="H26" i="8"/>
  <c r="H54" i="10"/>
  <c r="H41" i="10"/>
  <c r="F10" i="8"/>
  <c r="H29" i="8"/>
  <c r="E10" i="8"/>
  <c r="E51" i="2"/>
  <c r="I36" i="1"/>
  <c r="E41" i="2"/>
  <c r="E193" i="3" s="1"/>
  <c r="D35" i="2"/>
  <c r="E34" i="3"/>
  <c r="E139" i="3"/>
  <c r="E28" i="2"/>
  <c r="E183" i="3" s="1"/>
  <c r="E132" i="3"/>
  <c r="E131" i="3"/>
  <c r="E24" i="3"/>
  <c r="D21" i="2"/>
  <c r="E127" i="3" s="1"/>
  <c r="E24" i="2"/>
  <c r="E172" i="3"/>
  <c r="D11" i="2"/>
  <c r="D64" i="5"/>
  <c r="D27" i="5"/>
  <c r="E206" i="3" l="1"/>
  <c r="E25" i="3"/>
  <c r="K26" i="16"/>
  <c r="I38" i="9"/>
  <c r="I40" i="9" s="1"/>
  <c r="E99" i="3"/>
  <c r="E57" i="2"/>
  <c r="E205" i="3" s="1"/>
  <c r="E108" i="3"/>
  <c r="D10" i="8"/>
  <c r="H38" i="9"/>
  <c r="H40" i="9" s="1"/>
  <c r="E11" i="2"/>
  <c r="E169" i="3" s="1"/>
  <c r="G12" i="8"/>
  <c r="G10" i="8" s="1"/>
  <c r="D33" i="2"/>
  <c r="E137" i="3" s="1"/>
  <c r="H24" i="8"/>
  <c r="E71" i="2"/>
  <c r="E215" i="3" s="1"/>
  <c r="E201" i="3"/>
  <c r="E46" i="2"/>
  <c r="E197" i="3" s="1"/>
  <c r="E42" i="3"/>
  <c r="E35" i="2"/>
  <c r="E138" i="3"/>
  <c r="E179" i="3"/>
  <c r="E21" i="2"/>
  <c r="E119" i="3"/>
  <c r="D9" i="2"/>
  <c r="E118" i="3" s="1"/>
  <c r="D66" i="5"/>
  <c r="I48" i="1" s="1"/>
  <c r="I44" i="9" l="1"/>
  <c r="M40" i="9"/>
  <c r="H44" i="9"/>
  <c r="L40" i="9"/>
  <c r="F34" i="16"/>
  <c r="E109" i="3"/>
  <c r="H12" i="8"/>
  <c r="H10" i="8" s="1"/>
  <c r="E33" i="2"/>
  <c r="E187" i="3" s="1"/>
  <c r="E188" i="3"/>
  <c r="E177" i="3"/>
  <c r="E9" i="2"/>
  <c r="E168" i="3" s="1"/>
  <c r="F33" i="16" l="1"/>
  <c r="H33" i="16" s="1"/>
  <c r="H34" i="16"/>
  <c r="E48" i="3"/>
  <c r="D65" i="2"/>
  <c r="E65" i="2" s="1"/>
  <c r="E63" i="2" s="1"/>
  <c r="E55" i="2" s="1"/>
  <c r="E204" i="3" s="1"/>
  <c r="I46" i="1"/>
  <c r="I59" i="1" s="1"/>
  <c r="F44" i="16" l="1"/>
  <c r="H44" i="16" s="1"/>
  <c r="I61" i="1"/>
  <c r="E209" i="3"/>
  <c r="E47" i="3"/>
  <c r="E56" i="3"/>
  <c r="E160" i="3"/>
  <c r="E210" i="3"/>
  <c r="D63" i="2"/>
  <c r="E159" i="3" s="1"/>
  <c r="E57" i="3" l="1"/>
  <c r="K44" i="16"/>
  <c r="D55" i="2"/>
  <c r="E154" i="3" s="1"/>
  <c r="H65" i="10" l="1"/>
  <c r="H71" i="10" s="1"/>
  <c r="H74" i="10" s="1"/>
  <c r="H78" i="10" l="1"/>
  <c r="H79" i="10" s="1"/>
  <c r="L78" i="10"/>
  <c r="L79" i="10" l="1"/>
</calcChain>
</file>

<file path=xl/sharedStrings.xml><?xml version="1.0" encoding="utf-8"?>
<sst xmlns="http://schemas.openxmlformats.org/spreadsheetml/2006/main" count="597" uniqueCount="229">
  <si>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</si>
  <si>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</si>
  <si>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</si>
  <si>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</si>
  <si>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</si>
  <si>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</si>
  <si>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</si>
  <si>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</si>
  <si>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</si>
  <si>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</si>
  <si>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</si>
  <si>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</si>
  <si>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</si>
  <si>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</si>
  <si>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</si>
  <si>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</si>
  <si>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</si>
  <si>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</si>
  <si>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</si>
  <si>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</si>
  <si>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</si>
  <si>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</si>
  <si>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</si>
  <si>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</si>
  <si>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</si>
  <si>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</si>
  <si>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</si>
  <si>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</si>
  <si>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</si>
  <si>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</si>
  <si>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</si>
  <si>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</si>
  <si>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</si>
  <si>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</si>
  <si>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</si>
  <si>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</si>
  <si>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</si>
  <si>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</si>
  <si>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</si>
  <si>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</si>
  <si>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</si>
  <si>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</si>
  <si>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</si>
  <si>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</si>
  <si>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</si>
  <si>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</si>
  <si>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</si>
  <si>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</si>
  <si>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</si>
  <si>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</si>
  <si>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</si>
  <si>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</si>
  <si>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</si>
  <si>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</si>
  <si>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</si>
  <si>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</si>
  <si>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</si>
  <si>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</si>
  <si>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</si>
  <si>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</si>
  <si>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</si>
  <si>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</si>
  <si>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</si>
  <si>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</si>
  <si>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</si>
  <si>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</si>
  <si>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</si>
  <si>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</si>
  <si>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</si>
  <si>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</si>
  <si>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</si>
  <si>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</si>
  <si>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</si>
  <si>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</si>
  <si>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</si>
  <si>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</si>
  <si>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</si>
  <si>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</si>
  <si>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</si>
  <si>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</si>
  <si>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</si>
  <si>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</si>
  <si>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</si>
  <si>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</si>
  <si>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</si>
  <si>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</si>
  <si>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</si>
  <si>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</si>
  <si>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</si>
  <si>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</si>
  <si>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</si>
  <si>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</si>
  <si>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</si>
  <si>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</si>
  <si>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</si>
  <si>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</si>
  <si>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</si>
  <si>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</si>
  <si>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</si>
  <si>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</si>
  <si>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</si>
  <si>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</si>
  <si>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</si>
  <si>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</si>
  <si>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</si>
  <si>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</si>
  <si>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</si>
  <si>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</si>
  <si>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</si>
  <si>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</si>
  <si>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</si>
  <si>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</si>
  <si>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</si>
  <si>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</si>
  <si>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</si>
  <si>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</si>
  <si>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</si>
  <si>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</si>
  <si>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</si>
  <si>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</si>
  <si>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</si>
  <si>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</si>
  <si>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</si>
  <si>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</si>
  <si>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</si>
  <si>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</si>
  <si>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</si>
  <si>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</si>
  <si>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</si>
  <si>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</si>
  <si>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</si>
  <si>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</si>
  <si>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</si>
  <si>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</si>
  <si>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Saldo Final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</si>
  <si>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</si>
  <si>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</si>
  <si>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</si>
  <si>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</si>
  <si>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</si>
  <si>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</si>
  <si>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</si>
  <si>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</si>
  <si>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</si>
  <si>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</si>
  <si>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</si>
  <si>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</si>
  <si>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</si>
  <si>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</si>
  <si>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</si>
  <si>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</si>
  <si>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</si>
  <si>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</si>
  <si>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</si>
  <si>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</si>
  <si>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</si>
  <si>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</si>
  <si>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</si>
  <si>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</si>
  <si>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</si>
  <si>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</si>
  <si>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</si>
  <si>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</si>
  <si>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</si>
  <si>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</si>
  <si>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</si>
  <si>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</si>
  <si>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</si>
  <si>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</si>
  <si>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</si>
  <si>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</si>
  <si>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</si>
  <si>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</si>
  <si>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</si>
  <si>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</si>
  <si>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</si>
  <si>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</si>
  <si>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</si>
  <si>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</si>
  <si>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</si>
  <si>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</si>
  <si>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</si>
  <si>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</si>
  <si>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</si>
  <si>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</si>
  <si>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</si>
  <si>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</si>
  <si>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</si>
  <si>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</si>
  <si>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</si>
  <si>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</si>
  <si>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</si>
  <si>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</si>
  <si>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</si>
  <si>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</si>
  <si>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</si>
  <si>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</si>
  <si>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</si>
  <si>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</si>
  <si>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</si>
  <si>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</si>
  <si>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</si>
  <si>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</si>
  <si>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</si>
  <si>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</si>
  <si>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</si>
  <si>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</si>
  <si>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</si>
  <si>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</si>
  <si>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</si>
  <si>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t>Abonos del Período</t>
  </si>
  <si>
    <t>Variación del Período</t>
  </si>
  <si>
    <t>Saldo Inicial del Período</t>
  </si>
  <si>
    <t>Saldo Final del Período</t>
  </si>
  <si>
    <t>Transferencias, Asignaciones, Subsidios y Otras Ayudas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</si>
  <si>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</si>
  <si>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</si>
  <si>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</si>
  <si>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</si>
  <si>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</si>
  <si>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</si>
  <si>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</si>
  <si>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</si>
  <si>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(Cifras en pesos)</t>
  </si>
  <si>
    <t>Del 1 de enero al 30 de junio 2021 y al 31 de diciembre 2020</t>
  </si>
  <si>
    <t>Al 31 de junio de 2021 y al 31 de diciembre de 2020</t>
  </si>
  <si>
    <t>Del 1 de enero al 30 de junio de 2021 y del 1 de enero al 31 de diciembre de 2020</t>
  </si>
  <si>
    <t>Del 1 de enero al 30 de junio de 2021</t>
  </si>
  <si>
    <t>Del 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</si>
</sst>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  <numFmt numFmtId="168" formatCode="#,##0.0000000000"/>
    <numFmt numFmtId="169" formatCode="#,##0.00000000000000000"/>
    <numFmt numFmtId="170" formatCode="[$-1080A]#,##0.00;\(#,##0.00\)"/>
  </numFmts>
  <fonts count="4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name val="Azo Sans"/>
      <family val="3"/>
    </font>
    <font>
      <sz val="11"/>
      <color theme="1"/>
      <name val="Azo Sans"/>
      <family val="3"/>
    </font>
    <font>
      <b/>
      <sz val="9"/>
      <color theme="1"/>
      <name val="Azo Sans"/>
      <family val="3"/>
    </font>
    <font>
      <b/>
      <sz val="9"/>
      <name val="Azo Sans"/>
      <family val="3"/>
    </font>
    <font>
      <sz val="9"/>
      <color theme="1"/>
      <name val="Azo Sans"/>
      <family val="3"/>
    </font>
    <font>
      <sz val="9"/>
      <color theme="0"/>
      <name val="Azo Sans"/>
      <family val="3"/>
    </font>
    <font>
      <b/>
      <sz val="9"/>
      <color theme="0"/>
      <name val="Azo Sans"/>
      <family val="3"/>
    </font>
    <font>
      <b/>
      <i/>
      <sz val="9"/>
      <name val="Azo Sans"/>
      <family val="3"/>
    </font>
    <font>
      <i/>
      <sz val="9"/>
      <color theme="1"/>
      <name val="Azo Sans"/>
      <family val="3"/>
    </font>
    <font>
      <i/>
      <sz val="9"/>
      <name val="Azo Sans"/>
      <family val="3"/>
    </font>
    <font>
      <b/>
      <sz val="7"/>
      <name val="Azo Sans"/>
      <family val="3"/>
    </font>
    <font>
      <b/>
      <sz val="7"/>
      <color theme="0"/>
      <name val="Azo Sans"/>
      <family val="3"/>
    </font>
    <font>
      <sz val="7"/>
      <color theme="1"/>
      <name val="Azo Sans"/>
      <family val="3"/>
    </font>
    <font>
      <b/>
      <sz val="7"/>
      <color theme="1"/>
      <name val="Azo Sans"/>
      <family val="3"/>
    </font>
    <font>
      <sz val="36"/>
      <color theme="0"/>
      <name val="Azo Sans"/>
      <family val="3"/>
    </font>
    <font>
      <sz val="7"/>
      <name val="Azo Sans"/>
      <family val="3"/>
    </font>
    <font>
      <sz val="9"/>
      <color rgb="FFFF0000"/>
      <name val="Azo Sans"/>
      <family val="3"/>
    </font>
    <font>
      <b/>
      <sz val="9"/>
      <color theme="0" tint="-0.499984740745262"/>
      <name val="Azo Sans"/>
      <family val="3"/>
    </font>
    <font>
      <b/>
      <i/>
      <sz val="9"/>
      <color theme="1"/>
      <name val="Azo Sans"/>
      <family val="3"/>
    </font>
    <font>
      <sz val="22"/>
      <color rgb="FFFF0000"/>
      <name val="Azo Sans"/>
      <family val="3"/>
    </font>
    <font>
      <sz val="10"/>
      <color theme="1"/>
      <name val="Azo Sans"/>
      <family val="3"/>
    </font>
    <font>
      <sz val="10"/>
      <name val="Azo Sans"/>
      <family val="3"/>
    </font>
    <font>
      <b/>
      <sz val="9"/>
      <color theme="1" tint="0.34998626667073579"/>
      <name val="Azo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837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7" fillId="0" borderId="0"/>
    <xf numFmtId="0" fontId="7" fillId="0" borderId="0"/>
  </cellStyleXfs>
  <cellXfs count="3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5" fillId="4" borderId="0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13" fillId="4" borderId="0" xfId="0" applyFont="1" applyFill="1" applyBorder="1" applyAlignment="1"/>
    <xf numFmtId="0" fontId="12" fillId="4" borderId="0" xfId="0" applyFont="1" applyFill="1" applyBorder="1"/>
    <xf numFmtId="0" fontId="13" fillId="4" borderId="0" xfId="0" applyFont="1" applyFill="1" applyAlignment="1"/>
    <xf numFmtId="0" fontId="5" fillId="4" borderId="0" xfId="0" applyFont="1" applyFill="1"/>
    <xf numFmtId="0" fontId="13" fillId="4" borderId="0" xfId="0" applyFont="1" applyFill="1" applyAlignment="1">
      <alignment horizontal="left" wrapText="1"/>
    </xf>
    <xf numFmtId="4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13" fillId="4" borderId="0" xfId="0" applyNumberFormat="1" applyFont="1" applyFill="1" applyBorder="1"/>
    <xf numFmtId="4" fontId="13" fillId="4" borderId="0" xfId="0" applyNumberFormat="1" applyFont="1" applyFill="1"/>
    <xf numFmtId="4" fontId="13" fillId="4" borderId="0" xfId="0" applyNumberFormat="1" applyFont="1" applyFill="1" applyAlignment="1">
      <alignment horizontal="left" wrapText="1"/>
    </xf>
    <xf numFmtId="4" fontId="13" fillId="4" borderId="0" xfId="0" applyNumberFormat="1" applyFont="1" applyFill="1" applyBorder="1" applyAlignment="1">
      <alignment vertical="top"/>
    </xf>
    <xf numFmtId="4" fontId="13" fillId="4" borderId="0" xfId="0" applyNumberFormat="1" applyFont="1" applyFill="1" applyBorder="1" applyProtection="1"/>
    <xf numFmtId="167" fontId="13" fillId="4" borderId="0" xfId="0" applyNumberFormat="1" applyFont="1" applyFill="1" applyBorder="1"/>
    <xf numFmtId="168" fontId="13" fillId="4" borderId="0" xfId="0" applyNumberFormat="1" applyFont="1" applyFill="1" applyAlignment="1">
      <alignment horizontal="left" wrapText="1"/>
    </xf>
    <xf numFmtId="169" fontId="13" fillId="4" borderId="0" xfId="0" applyNumberFormat="1" applyFont="1" applyFill="1" applyAlignment="1">
      <alignment horizontal="left" wrapText="1"/>
    </xf>
    <xf numFmtId="43" fontId="13" fillId="4" borderId="0" xfId="2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65" fontId="12" fillId="4" borderId="0" xfId="2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 wrapText="1"/>
    </xf>
    <xf numFmtId="0" fontId="5" fillId="4" borderId="0" xfId="0" applyFont="1" applyFill="1" applyBorder="1" applyAlignment="1"/>
    <xf numFmtId="0" fontId="2" fillId="4" borderId="0" xfId="0" applyFont="1" applyFill="1" applyBorder="1"/>
    <xf numFmtId="4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2" fillId="4" borderId="0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 vertical="center"/>
    </xf>
    <xf numFmtId="165" fontId="24" fillId="7" borderId="6" xfId="2" applyNumberFormat="1" applyFont="1" applyFill="1" applyBorder="1" applyAlignment="1">
      <alignment horizontal="center" vertical="center"/>
    </xf>
    <xf numFmtId="0" fontId="24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1" fillId="4" borderId="0" xfId="3" applyFont="1" applyFill="1" applyBorder="1" applyAlignment="1">
      <alignment vertical="center"/>
    </xf>
    <xf numFmtId="0" fontId="18" fillId="4" borderId="0" xfId="3" applyFont="1" applyFill="1" applyBorder="1" applyAlignment="1"/>
    <xf numFmtId="0" fontId="22" fillId="4" borderId="2" xfId="0" applyFont="1" applyFill="1" applyBorder="1" applyAlignment="1"/>
    <xf numFmtId="0" fontId="21" fillId="4" borderId="1" xfId="0" applyFont="1" applyFill="1" applyBorder="1" applyAlignment="1"/>
    <xf numFmtId="3" fontId="18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4" fontId="21" fillId="4" borderId="0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top"/>
    </xf>
    <xf numFmtId="4" fontId="18" fillId="4" borderId="0" xfId="2" applyNumberFormat="1" applyFont="1" applyFill="1" applyBorder="1" applyAlignment="1" applyProtection="1">
      <alignment vertical="center"/>
      <protection locked="0"/>
    </xf>
    <xf numFmtId="170" fontId="18" fillId="4" borderId="0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top"/>
    </xf>
    <xf numFmtId="4" fontId="25" fillId="4" borderId="0" xfId="0" applyNumberFormat="1" applyFont="1" applyFill="1" applyBorder="1" applyAlignment="1">
      <alignment vertical="center"/>
    </xf>
    <xf numFmtId="0" fontId="26" fillId="4" borderId="2" xfId="0" applyFont="1" applyFill="1" applyBorder="1" applyAlignment="1">
      <alignment vertical="top"/>
    </xf>
    <xf numFmtId="0" fontId="22" fillId="4" borderId="1" xfId="0" applyFont="1" applyFill="1" applyBorder="1"/>
    <xf numFmtId="4" fontId="21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top"/>
    </xf>
    <xf numFmtId="4" fontId="27" fillId="4" borderId="0" xfId="0" applyNumberFormat="1" applyFont="1" applyFill="1" applyBorder="1" applyAlignment="1">
      <alignment vertical="center"/>
    </xf>
    <xf numFmtId="4" fontId="25" fillId="4" borderId="0" xfId="2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vertical="top"/>
    </xf>
    <xf numFmtId="0" fontId="22" fillId="4" borderId="3" xfId="0" applyFont="1" applyFill="1" applyBorder="1"/>
    <xf numFmtId="0" fontId="22" fillId="4" borderId="4" xfId="0" applyFont="1" applyFill="1" applyBorder="1"/>
    <xf numFmtId="0" fontId="22" fillId="4" borderId="5" xfId="0" applyFont="1" applyFill="1" applyBorder="1"/>
    <xf numFmtId="0" fontId="22" fillId="4" borderId="0" xfId="0" applyFont="1" applyFill="1" applyBorder="1"/>
    <xf numFmtId="0" fontId="18" fillId="4" borderId="0" xfId="0" applyFont="1" applyFill="1" applyBorder="1"/>
    <xf numFmtId="43" fontId="18" fillId="4" borderId="0" xfId="2" applyFont="1" applyFill="1" applyBorder="1"/>
    <xf numFmtId="0" fontId="22" fillId="4" borderId="0" xfId="0" applyFont="1" applyFill="1"/>
    <xf numFmtId="0" fontId="18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43" fontId="18" fillId="4" borderId="0" xfId="2" applyFont="1" applyFill="1" applyBorder="1" applyAlignment="1">
      <alignment vertical="top"/>
    </xf>
    <xf numFmtId="0" fontId="18" fillId="4" borderId="0" xfId="0" applyFont="1" applyFill="1" applyBorder="1" applyAlignment="1" applyProtection="1">
      <alignment vertical="top" wrapText="1"/>
      <protection locked="0"/>
    </xf>
    <xf numFmtId="0" fontId="21" fillId="4" borderId="0" xfId="1" applyNumberFormat="1" applyFont="1" applyFill="1" applyBorder="1" applyAlignment="1">
      <alignment vertical="center"/>
    </xf>
    <xf numFmtId="4" fontId="21" fillId="4" borderId="0" xfId="1" applyNumberFormat="1" applyFont="1" applyFill="1" applyBorder="1" applyAlignment="1">
      <alignment vertical="center"/>
    </xf>
    <xf numFmtId="0" fontId="24" fillId="7" borderId="8" xfId="0" applyFont="1" applyFill="1" applyBorder="1"/>
    <xf numFmtId="0" fontId="24" fillId="7" borderId="4" xfId="2" applyNumberFormat="1" applyFont="1" applyFill="1" applyBorder="1" applyAlignment="1">
      <alignment horizontal="center" vertical="center"/>
    </xf>
    <xf numFmtId="0" fontId="24" fillId="7" borderId="5" xfId="0" applyFont="1" applyFill="1" applyBorder="1"/>
    <xf numFmtId="0" fontId="21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4" fontId="18" fillId="4" borderId="0" xfId="2" applyNumberFormat="1" applyFont="1" applyFill="1" applyBorder="1"/>
    <xf numFmtId="0" fontId="18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right" vertical="top"/>
    </xf>
    <xf numFmtId="0" fontId="18" fillId="4" borderId="0" xfId="0" applyFont="1" applyFill="1" applyBorder="1" applyAlignment="1">
      <alignment horizontal="right"/>
    </xf>
    <xf numFmtId="4" fontId="22" fillId="4" borderId="0" xfId="0" applyNumberFormat="1" applyFont="1" applyFill="1" applyBorder="1"/>
    <xf numFmtId="0" fontId="34" fillId="7" borderId="9" xfId="0" applyFont="1" applyFill="1" applyBorder="1" applyAlignment="1">
      <alignment horizontal="center" vertical="center"/>
    </xf>
    <xf numFmtId="4" fontId="24" fillId="7" borderId="6" xfId="2" applyNumberFormat="1" applyFont="1" applyFill="1" applyBorder="1" applyAlignment="1">
      <alignment horizontal="center" vertical="center"/>
    </xf>
    <xf numFmtId="4" fontId="18" fillId="4" borderId="0" xfId="3" applyNumberFormat="1" applyFont="1" applyFill="1" applyBorder="1" applyAlignment="1"/>
    <xf numFmtId="0" fontId="21" fillId="4" borderId="0" xfId="3" applyFont="1" applyFill="1" applyBorder="1" applyAlignment="1">
      <alignment vertical="top"/>
    </xf>
    <xf numFmtId="4" fontId="35" fillId="4" borderId="0" xfId="3" applyNumberFormat="1" applyFont="1" applyFill="1" applyBorder="1" applyAlignment="1">
      <alignment horizontal="center"/>
    </xf>
    <xf numFmtId="4" fontId="21" fillId="4" borderId="0" xfId="0" applyNumberFormat="1" applyFont="1" applyFill="1" applyBorder="1" applyAlignment="1" applyProtection="1">
      <alignment horizontal="right" vertical="top"/>
    </xf>
    <xf numFmtId="4" fontId="18" fillId="4" borderId="0" xfId="0" applyNumberFormat="1" applyFont="1" applyFill="1" applyBorder="1" applyAlignment="1" applyProtection="1">
      <alignment horizontal="right" vertical="top"/>
    </xf>
    <xf numFmtId="4" fontId="18" fillId="4" borderId="0" xfId="2" applyNumberFormat="1" applyFont="1" applyFill="1" applyBorder="1" applyAlignment="1" applyProtection="1">
      <alignment horizontal="right" vertical="top" wrapText="1"/>
    </xf>
    <xf numFmtId="4" fontId="35" fillId="4" borderId="0" xfId="3" applyNumberFormat="1" applyFont="1" applyFill="1" applyBorder="1" applyAlignment="1" applyProtection="1">
      <alignment horizontal="center"/>
    </xf>
    <xf numFmtId="0" fontId="18" fillId="4" borderId="3" xfId="0" applyFont="1" applyFill="1" applyBorder="1" applyAlignment="1">
      <alignment horizontal="left" vertical="top"/>
    </xf>
    <xf numFmtId="4" fontId="22" fillId="4" borderId="4" xfId="0" applyNumberFormat="1" applyFont="1" applyFill="1" applyBorder="1"/>
    <xf numFmtId="0" fontId="22" fillId="4" borderId="5" xfId="0" applyFont="1" applyFill="1" applyBorder="1" applyAlignment="1">
      <alignment vertical="top"/>
    </xf>
    <xf numFmtId="0" fontId="22" fillId="4" borderId="7" xfId="0" applyFont="1" applyFill="1" applyBorder="1"/>
    <xf numFmtId="4" fontId="18" fillId="4" borderId="0" xfId="0" applyNumberFormat="1" applyFont="1" applyFill="1" applyBorder="1"/>
    <xf numFmtId="0" fontId="22" fillId="4" borderId="0" xfId="0" applyFont="1" applyFill="1" applyAlignment="1">
      <alignment horizontal="left"/>
    </xf>
    <xf numFmtId="0" fontId="22" fillId="4" borderId="0" xfId="0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horizontal="center" vertical="top"/>
      <protection locked="0"/>
    </xf>
    <xf numFmtId="4" fontId="22" fillId="4" borderId="0" xfId="0" applyNumberFormat="1" applyFont="1" applyFill="1"/>
    <xf numFmtId="164" fontId="18" fillId="4" borderId="0" xfId="1" applyFont="1" applyFill="1" applyBorder="1" applyProtection="1"/>
    <xf numFmtId="0" fontId="24" fillId="7" borderId="9" xfId="3" applyFont="1" applyFill="1" applyBorder="1" applyAlignment="1" applyProtection="1">
      <alignment horizontal="center" vertical="center" wrapText="1"/>
    </xf>
    <xf numFmtId="0" fontId="24" fillId="7" borderId="6" xfId="3" applyFont="1" applyFill="1" applyBorder="1" applyAlignment="1" applyProtection="1">
      <alignment horizontal="center" vertical="center" wrapText="1"/>
    </xf>
    <xf numFmtId="0" fontId="24" fillId="7" borderId="6" xfId="0" applyFont="1" applyFill="1" applyBorder="1" applyAlignment="1" applyProtection="1">
      <alignment horizontal="center" vertical="center" wrapText="1"/>
    </xf>
    <xf numFmtId="0" fontId="24" fillId="7" borderId="10" xfId="3" applyFont="1" applyFill="1" applyBorder="1" applyAlignment="1" applyProtection="1">
      <alignment horizontal="center" vertical="center" wrapText="1"/>
    </xf>
    <xf numFmtId="0" fontId="21" fillId="4" borderId="1" xfId="1" applyNumberFormat="1" applyFont="1" applyFill="1" applyBorder="1" applyAlignment="1" applyProtection="1">
      <alignment horizontal="centerContinuous" vertical="center"/>
    </xf>
    <xf numFmtId="0" fontId="21" fillId="4" borderId="1" xfId="1" applyNumberFormat="1" applyFont="1" applyFill="1" applyBorder="1" applyAlignment="1" applyProtection="1">
      <alignment vertical="center"/>
    </xf>
    <xf numFmtId="0" fontId="21" fillId="4" borderId="0" xfId="1" applyNumberFormat="1" applyFont="1" applyFill="1" applyBorder="1" applyAlignment="1" applyProtection="1">
      <alignment vertical="top"/>
    </xf>
    <xf numFmtId="0" fontId="21" fillId="4" borderId="2" xfId="1" applyNumberFormat="1" applyFont="1" applyFill="1" applyBorder="1" applyAlignment="1" applyProtection="1">
      <alignment vertical="top"/>
    </xf>
    <xf numFmtId="0" fontId="20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0" fontId="21" fillId="4" borderId="2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4" fontId="20" fillId="4" borderId="2" xfId="0" applyNumberFormat="1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18" fillId="4" borderId="0" xfId="0" applyNumberFormat="1" applyFont="1" applyFill="1" applyBorder="1" applyAlignment="1" applyProtection="1">
      <alignment horizontal="center" vertical="top"/>
      <protection locked="0"/>
    </xf>
    <xf numFmtId="4" fontId="18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2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  <protection locked="0"/>
    </xf>
    <xf numFmtId="4" fontId="21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</xf>
    <xf numFmtId="0" fontId="36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25" fillId="4" borderId="0" xfId="0" applyNumberFormat="1" applyFont="1" applyFill="1" applyBorder="1" applyAlignment="1" applyProtection="1">
      <alignment horizontal="center" vertical="top"/>
      <protection locked="0"/>
    </xf>
    <xf numFmtId="4" fontId="25" fillId="4" borderId="0" xfId="0" applyNumberFormat="1" applyFont="1" applyFill="1" applyBorder="1" applyAlignment="1" applyProtection="1">
      <alignment horizontal="right" vertical="top"/>
    </xf>
    <xf numFmtId="4" fontId="36" fillId="4" borderId="2" xfId="0" applyNumberFormat="1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5" fillId="4" borderId="0" xfId="0" applyNumberFormat="1" applyFont="1" applyFill="1" applyBorder="1" applyAlignment="1" applyProtection="1">
      <alignment horizontal="center" vertical="top"/>
    </xf>
    <xf numFmtId="0" fontId="36" fillId="4" borderId="3" xfId="0" applyFont="1" applyFill="1" applyBorder="1" applyAlignment="1" applyProtection="1"/>
    <xf numFmtId="0" fontId="25" fillId="4" borderId="4" xfId="0" applyFont="1" applyFill="1" applyBorder="1" applyAlignment="1" applyProtection="1">
      <alignment vertical="top"/>
    </xf>
    <xf numFmtId="3" fontId="25" fillId="4" borderId="4" xfId="0" applyNumberFormat="1" applyFont="1" applyFill="1" applyBorder="1" applyAlignment="1" applyProtection="1">
      <alignment horizontal="center" vertical="top"/>
    </xf>
    <xf numFmtId="4" fontId="25" fillId="4" borderId="4" xfId="0" applyNumberFormat="1" applyFont="1" applyFill="1" applyBorder="1" applyAlignment="1" applyProtection="1">
      <alignment horizontal="right" vertical="top"/>
    </xf>
    <xf numFmtId="4" fontId="36" fillId="4" borderId="5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 applyProtection="1"/>
    <xf numFmtId="3" fontId="21" fillId="4" borderId="0" xfId="0" applyNumberFormat="1" applyFont="1" applyFill="1" applyBorder="1" applyAlignment="1" applyProtection="1">
      <alignment horizontal="center" vertical="center"/>
    </xf>
    <xf numFmtId="3" fontId="21" fillId="4" borderId="0" xfId="0" applyNumberFormat="1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/>
    <xf numFmtId="0" fontId="22" fillId="4" borderId="0" xfId="0" applyFont="1" applyFill="1" applyBorder="1" applyProtection="1"/>
    <xf numFmtId="0" fontId="18" fillId="4" borderId="0" xfId="0" applyFont="1" applyFill="1" applyBorder="1" applyProtection="1"/>
    <xf numFmtId="43" fontId="18" fillId="4" borderId="0" xfId="2" applyFont="1" applyFill="1" applyBorder="1" applyProtection="1"/>
    <xf numFmtId="0" fontId="18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4" fontId="22" fillId="4" borderId="0" xfId="0" applyNumberFormat="1" applyFont="1" applyFill="1" applyBorder="1" applyProtection="1"/>
    <xf numFmtId="0" fontId="21" fillId="4" borderId="0" xfId="0" applyFont="1" applyFill="1" applyBorder="1" applyAlignment="1" applyProtection="1">
      <alignment horizontal="right" vertical="top"/>
    </xf>
    <xf numFmtId="0" fontId="38" fillId="4" borderId="0" xfId="0" applyFont="1" applyFill="1" applyBorder="1" applyAlignment="1" applyProtection="1">
      <protection locked="0"/>
    </xf>
    <xf numFmtId="43" fontId="39" fillId="4" borderId="0" xfId="2" applyFont="1" applyFill="1" applyBorder="1" applyProtection="1"/>
    <xf numFmtId="0" fontId="18" fillId="4" borderId="0" xfId="0" applyFont="1" applyFill="1" applyBorder="1" applyAlignment="1" applyProtection="1">
      <alignment horizontal="right"/>
    </xf>
    <xf numFmtId="0" fontId="24" fillId="7" borderId="11" xfId="3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7" xfId="3" applyFont="1" applyFill="1" applyBorder="1" applyAlignment="1">
      <alignment horizontal="center" vertical="center" wrapText="1"/>
    </xf>
    <xf numFmtId="0" fontId="24" fillId="7" borderId="8" xfId="3" applyFont="1" applyFill="1" applyBorder="1" applyAlignment="1">
      <alignment horizontal="center" vertical="center" wrapText="1"/>
    </xf>
    <xf numFmtId="0" fontId="24" fillId="7" borderId="3" xfId="3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4" fillId="7" borderId="5" xfId="3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 vertical="center"/>
    </xf>
    <xf numFmtId="4" fontId="20" fillId="4" borderId="2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center"/>
    </xf>
    <xf numFmtId="0" fontId="36" fillId="4" borderId="1" xfId="0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center"/>
    </xf>
    <xf numFmtId="4" fontId="36" fillId="4" borderId="2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center"/>
    </xf>
    <xf numFmtId="4" fontId="22" fillId="4" borderId="0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vertical="top"/>
    </xf>
    <xf numFmtId="4" fontId="18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4" fontId="22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/>
    <xf numFmtId="165" fontId="24" fillId="7" borderId="9" xfId="2" applyNumberFormat="1" applyFont="1" applyFill="1" applyBorder="1" applyAlignment="1">
      <alignment horizontal="center" vertical="center" wrapText="1"/>
    </xf>
    <xf numFmtId="165" fontId="24" fillId="7" borderId="6" xfId="2" applyNumberFormat="1" applyFont="1" applyFill="1" applyBorder="1" applyAlignment="1">
      <alignment horizontal="center" vertical="center" wrapText="1"/>
    </xf>
    <xf numFmtId="165" fontId="24" fillId="7" borderId="10" xfId="2" applyNumberFormat="1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Continuous" vertical="center"/>
    </xf>
    <xf numFmtId="0" fontId="21" fillId="4" borderId="0" xfId="1" applyNumberFormat="1" applyFont="1" applyFill="1" applyBorder="1" applyAlignment="1">
      <alignment horizontal="centerContinuous" vertical="center"/>
    </xf>
    <xf numFmtId="0" fontId="21" fillId="4" borderId="2" xfId="1" applyNumberFormat="1" applyFont="1" applyFill="1" applyBorder="1" applyAlignment="1">
      <alignment horizontal="centerContinuous" vertical="center"/>
    </xf>
    <xf numFmtId="0" fontId="40" fillId="4" borderId="0" xfId="0" applyFont="1" applyFill="1" applyBorder="1" applyAlignment="1">
      <alignment horizontal="left" vertical="top"/>
    </xf>
    <xf numFmtId="166" fontId="18" fillId="4" borderId="0" xfId="2" applyNumberFormat="1" applyFont="1" applyFill="1" applyBorder="1" applyAlignment="1">
      <alignment vertical="top"/>
    </xf>
    <xf numFmtId="0" fontId="21" fillId="4" borderId="2" xfId="0" applyFont="1" applyFill="1" applyBorder="1" applyAlignment="1">
      <alignment vertical="top" wrapText="1"/>
    </xf>
    <xf numFmtId="4" fontId="20" fillId="4" borderId="0" xfId="0" applyNumberFormat="1" applyFont="1" applyFill="1" applyBorder="1" applyAlignment="1">
      <alignment horizontal="right" vertical="top"/>
    </xf>
    <xf numFmtId="4" fontId="21" fillId="4" borderId="2" xfId="0" applyNumberFormat="1" applyFont="1" applyFill="1" applyBorder="1" applyAlignment="1">
      <alignment vertical="top" wrapText="1"/>
    </xf>
    <xf numFmtId="4" fontId="22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0" xfId="0" applyNumberFormat="1" applyFont="1" applyFill="1" applyBorder="1" applyAlignment="1">
      <alignment horizontal="right" vertical="top"/>
    </xf>
    <xf numFmtId="0" fontId="20" fillId="4" borderId="0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right" vertical="top"/>
    </xf>
    <xf numFmtId="4" fontId="20" fillId="4" borderId="0" xfId="0" applyNumberFormat="1" applyFont="1" applyFill="1" applyBorder="1" applyAlignment="1">
      <alignment horizontal="right" vertical="center"/>
    </xf>
    <xf numFmtId="4" fontId="22" fillId="4" borderId="0" xfId="0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vertical="top"/>
    </xf>
    <xf numFmtId="4" fontId="20" fillId="4" borderId="4" xfId="0" applyNumberFormat="1" applyFont="1" applyFill="1" applyBorder="1" applyAlignment="1">
      <alignment horizontal="right" vertical="top"/>
    </xf>
    <xf numFmtId="4" fontId="21" fillId="4" borderId="5" xfId="0" applyNumberFormat="1" applyFont="1" applyFill="1" applyBorder="1" applyAlignment="1">
      <alignment vertical="top" wrapText="1"/>
    </xf>
    <xf numFmtId="0" fontId="22" fillId="4" borderId="7" xfId="0" applyFont="1" applyFill="1" applyBorder="1" applyAlignment="1">
      <alignment vertical="top"/>
    </xf>
    <xf numFmtId="0" fontId="21" fillId="4" borderId="7" xfId="0" applyFont="1" applyFill="1" applyBorder="1" applyAlignment="1">
      <alignment vertical="top" wrapText="1"/>
    </xf>
    <xf numFmtId="0" fontId="18" fillId="4" borderId="0" xfId="0" applyFont="1" applyFill="1" applyBorder="1" applyAlignment="1">
      <alignment wrapText="1"/>
    </xf>
    <xf numFmtId="43" fontId="18" fillId="4" borderId="0" xfId="2" applyNumberFormat="1" applyFont="1" applyFill="1" applyBorder="1" applyAlignment="1">
      <alignment horizontal="center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39" fillId="4" borderId="0" xfId="0" applyFont="1" applyFill="1" applyBorder="1" applyAlignment="1" applyProtection="1">
      <alignment vertical="top" wrapText="1"/>
      <protection locked="0"/>
    </xf>
    <xf numFmtId="0" fontId="18" fillId="4" borderId="0" xfId="0" applyFont="1" applyFill="1"/>
    <xf numFmtId="0" fontId="18" fillId="4" borderId="0" xfId="0" applyFont="1" applyFill="1" applyAlignment="1">
      <alignment wrapText="1"/>
    </xf>
    <xf numFmtId="43" fontId="18" fillId="4" borderId="0" xfId="2" applyNumberFormat="1" applyFont="1" applyFill="1" applyAlignment="1">
      <alignment horizontal="center"/>
    </xf>
    <xf numFmtId="0" fontId="23" fillId="7" borderId="9" xfId="0" applyFont="1" applyFill="1" applyBorder="1" applyAlignment="1">
      <alignment vertical="center"/>
    </xf>
    <xf numFmtId="0" fontId="24" fillId="7" borderId="6" xfId="3" applyFont="1" applyFill="1" applyBorder="1" applyAlignment="1">
      <alignment horizontal="center" vertical="center"/>
    </xf>
    <xf numFmtId="0" fontId="24" fillId="7" borderId="6" xfId="2" applyNumberFormat="1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vertical="center"/>
    </xf>
    <xf numFmtId="4" fontId="18" fillId="4" borderId="0" xfId="3" applyNumberFormat="1" applyFont="1" applyFill="1" applyBorder="1" applyAlignment="1">
      <alignment vertical="top"/>
    </xf>
    <xf numFmtId="4" fontId="21" fillId="4" borderId="0" xfId="3" applyNumberFormat="1" applyFont="1" applyFill="1" applyBorder="1" applyAlignment="1">
      <alignment vertical="top"/>
    </xf>
    <xf numFmtId="4" fontId="18" fillId="4" borderId="0" xfId="3" applyNumberFormat="1" applyFont="1" applyFill="1" applyBorder="1" applyAlignment="1" applyProtection="1">
      <alignment vertical="top"/>
      <protection locked="0"/>
    </xf>
    <xf numFmtId="0" fontId="18" fillId="4" borderId="0" xfId="3" applyFont="1" applyFill="1" applyBorder="1" applyAlignment="1">
      <alignment horizontal="left" vertical="top"/>
    </xf>
    <xf numFmtId="4" fontId="18" fillId="4" borderId="0" xfId="3" applyNumberFormat="1" applyFont="1" applyFill="1" applyBorder="1" applyAlignment="1" applyProtection="1">
      <alignment vertical="center"/>
      <protection locked="0"/>
    </xf>
    <xf numFmtId="0" fontId="21" fillId="4" borderId="0" xfId="3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4" fontId="21" fillId="4" borderId="0" xfId="3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18" fillId="4" borderId="0" xfId="3" applyFont="1" applyFill="1" applyBorder="1" applyAlignment="1">
      <alignment vertical="top"/>
    </xf>
    <xf numFmtId="0" fontId="22" fillId="4" borderId="0" xfId="0" applyFont="1" applyFill="1" applyAlignment="1">
      <alignment horizontal="left" wrapText="1"/>
    </xf>
    <xf numFmtId="0" fontId="22" fillId="4" borderId="2" xfId="0" applyFont="1" applyFill="1" applyBorder="1" applyAlignment="1">
      <alignment horizontal="left" wrapText="1"/>
    </xf>
    <xf numFmtId="4" fontId="22" fillId="4" borderId="0" xfId="0" applyNumberFormat="1" applyFont="1" applyFill="1" applyAlignment="1">
      <alignment horizontal="left" wrapText="1"/>
    </xf>
    <xf numFmtId="0" fontId="21" fillId="4" borderId="4" xfId="3" applyFont="1" applyFill="1" applyBorder="1" applyAlignment="1">
      <alignment vertical="top"/>
    </xf>
    <xf numFmtId="4" fontId="18" fillId="4" borderId="4" xfId="3" applyNumberFormat="1" applyFont="1" applyFill="1" applyBorder="1" applyAlignment="1">
      <alignment vertical="top"/>
    </xf>
    <xf numFmtId="4" fontId="22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8" fillId="4" borderId="0" xfId="1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4" fontId="21" fillId="4" borderId="0" xfId="0" applyNumberFormat="1" applyFont="1" applyFill="1" applyBorder="1" applyAlignment="1" applyProtection="1">
      <alignment vertical="center"/>
    </xf>
    <xf numFmtId="0" fontId="31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vertical="center"/>
    </xf>
    <xf numFmtId="4" fontId="27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4" fontId="22" fillId="4" borderId="4" xfId="0" applyNumberFormat="1" applyFont="1" applyFill="1" applyBorder="1" applyAlignment="1">
      <alignment vertical="center"/>
    </xf>
    <xf numFmtId="0" fontId="30" fillId="4" borderId="4" xfId="0" applyFont="1" applyFill="1" applyBorder="1" applyAlignment="1">
      <alignment horizontal="right" vertical="center"/>
    </xf>
    <xf numFmtId="0" fontId="22" fillId="4" borderId="4" xfId="0" applyFont="1" applyFill="1" applyBorder="1" applyAlignment="1">
      <alignment vertical="center"/>
    </xf>
    <xf numFmtId="43" fontId="33" fillId="4" borderId="0" xfId="2" applyFont="1" applyFill="1" applyBorder="1" applyAlignment="1">
      <alignment horizontal="right" vertical="center"/>
    </xf>
    <xf numFmtId="0" fontId="38" fillId="4" borderId="0" xfId="0" applyFont="1" applyFill="1"/>
    <xf numFmtId="4" fontId="13" fillId="4" borderId="0" xfId="0" applyNumberFormat="1" applyFont="1" applyFill="1" applyProtection="1"/>
    <xf numFmtId="0" fontId="21" fillId="4" borderId="4" xfId="3" applyFont="1" applyFill="1" applyBorder="1" applyAlignment="1">
      <alignment horizontal="center" vertical="top"/>
    </xf>
    <xf numFmtId="0" fontId="24" fillId="7" borderId="6" xfId="3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left" vertical="top" wrapText="1"/>
    </xf>
    <xf numFmtId="0" fontId="25" fillId="4" borderId="0" xfId="0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justify" vertical="top" wrapText="1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2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left" vertical="top"/>
    </xf>
    <xf numFmtId="0" fontId="32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4" fillId="7" borderId="11" xfId="3" applyFont="1" applyFill="1" applyBorder="1" applyAlignment="1">
      <alignment horizontal="center" vertical="center"/>
    </xf>
    <xf numFmtId="0" fontId="24" fillId="7" borderId="3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/>
    </xf>
    <xf numFmtId="0" fontId="24" fillId="7" borderId="4" xfId="3" applyFont="1" applyFill="1" applyBorder="1" applyAlignment="1">
      <alignment horizontal="center" vertical="center"/>
    </xf>
    <xf numFmtId="0" fontId="29" fillId="7" borderId="7" xfId="3" applyFont="1" applyFill="1" applyBorder="1" applyAlignment="1">
      <alignment horizontal="right" vertical="center"/>
    </xf>
    <xf numFmtId="0" fontId="29" fillId="7" borderId="4" xfId="3" applyFont="1" applyFill="1" applyBorder="1" applyAlignment="1">
      <alignment horizontal="right" vertical="center"/>
    </xf>
    <xf numFmtId="4" fontId="24" fillId="7" borderId="7" xfId="0" applyNumberFormat="1" applyFont="1" applyFill="1" applyBorder="1" applyAlignment="1">
      <alignment horizontal="center" vertical="center"/>
    </xf>
    <xf numFmtId="0" fontId="21" fillId="4" borderId="4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top" wrapText="1"/>
    </xf>
    <xf numFmtId="0" fontId="21" fillId="4" borderId="4" xfId="3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/>
    </xf>
    <xf numFmtId="0" fontId="21" fillId="4" borderId="0" xfId="1" applyNumberFormat="1" applyFont="1" applyFill="1" applyBorder="1" applyAlignment="1">
      <alignment horizontal="center" vertical="top"/>
    </xf>
    <xf numFmtId="0" fontId="24" fillId="7" borderId="7" xfId="3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" vertical="center"/>
    </xf>
    <xf numFmtId="0" fontId="21" fillId="4" borderId="0" xfId="1" applyNumberFormat="1" applyFont="1" applyFill="1" applyBorder="1" applyAlignment="1">
      <alignment horizontal="center" vertical="center"/>
    </xf>
    <xf numFmtId="0" fontId="21" fillId="4" borderId="2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center" vertical="top"/>
    </xf>
    <xf numFmtId="0" fontId="21" fillId="4" borderId="2" xfId="1" applyNumberFormat="1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18" fillId="4" borderId="0" xfId="0" applyFont="1" applyFill="1" applyBorder="1" applyAlignment="1" applyProtection="1">
      <alignment horizontal="center" vertical="top"/>
      <protection locked="0"/>
    </xf>
    <xf numFmtId="0" fontId="21" fillId="4" borderId="0" xfId="1" applyNumberFormat="1" applyFont="1" applyFill="1" applyBorder="1" applyAlignment="1" applyProtection="1">
      <alignment horizontal="center" vertical="top"/>
    </xf>
    <xf numFmtId="0" fontId="21" fillId="4" borderId="2" xfId="1" applyNumberFormat="1" applyFont="1" applyFill="1" applyBorder="1" applyAlignment="1" applyProtection="1">
      <alignment horizontal="center" vertical="top"/>
    </xf>
    <xf numFmtId="0" fontId="24" fillId="7" borderId="6" xfId="3" applyFont="1" applyFill="1" applyBorder="1" applyAlignment="1" applyProtection="1">
      <alignment horizontal="center" vertical="center"/>
    </xf>
    <xf numFmtId="0" fontId="21" fillId="4" borderId="0" xfId="1" applyNumberFormat="1" applyFont="1" applyFill="1" applyBorder="1" applyAlignment="1" applyProtection="1">
      <alignment horizontal="center" vertical="center"/>
    </xf>
    <xf numFmtId="0" fontId="21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center" vertical="top"/>
    </xf>
    <xf numFmtId="0" fontId="18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25" fillId="4" borderId="4" xfId="0" applyFont="1" applyFill="1" applyBorder="1" applyAlignment="1" applyProtection="1">
      <alignment horizontal="left" vertical="top"/>
    </xf>
    <xf numFmtId="0" fontId="18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left" vertical="top"/>
    </xf>
    <xf numFmtId="43" fontId="18" fillId="4" borderId="0" xfId="2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4" xfId="0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top"/>
    </xf>
    <xf numFmtId="0" fontId="18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38" fillId="4" borderId="0" xfId="0" applyFont="1" applyFill="1" applyBorder="1" applyAlignment="1" applyProtection="1">
      <alignment horizontal="center" vertical="center"/>
      <protection locked="0"/>
    </xf>
    <xf numFmtId="0" fontId="24" fillId="7" borderId="6" xfId="0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center" wrapText="1"/>
    </xf>
  </cellXfs>
  <cellStyles count="8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Normal" xfId="0" builtinId="0"/>
    <cellStyle name="Normal 2" xfId="3" xr:uid="{00000000-0005-0000-0000-000004000000}"/>
    <cellStyle name="Normal 2 3 2" xfId="7" xr:uid="{00000000-0005-0000-0000-000005000000}"/>
    <cellStyle name="Normal 3" xfId="6" xr:uid="{00000000-0005-0000-0000-000006000000}"/>
    <cellStyle name="Normal 9" xfId="4" xr:uid="{00000000-0005-0000-0000-000007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2F83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9525</xdr:rowOff>
    </xdr:from>
    <xdr:to>
      <xdr:col>2</xdr:col>
      <xdr:colOff>1362075</xdr:colOff>
      <xdr:row>76</xdr:row>
      <xdr:rowOff>66675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2392025"/>
          <a:ext cx="38862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1304925</xdr:colOff>
      <xdr:row>73</xdr:row>
      <xdr:rowOff>9525</xdr:rowOff>
    </xdr:from>
    <xdr:to>
      <xdr:col>5</xdr:col>
      <xdr:colOff>165100</xdr:colOff>
      <xdr:row>76</xdr:row>
      <xdr:rowOff>47625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29050" y="12392025"/>
          <a:ext cx="38227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  <a:endParaRPr lang="es-MX" sz="1000" baseline="0">
            <a:latin typeface="Azo Sans" panose="02000000000000000000" pitchFamily="50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73</xdr:row>
      <xdr:rowOff>190500</xdr:rowOff>
    </xdr:from>
    <xdr:to>
      <xdr:col>2</xdr:col>
      <xdr:colOff>1114425</xdr:colOff>
      <xdr:row>73</xdr:row>
      <xdr:rowOff>190500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09550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73</xdr:row>
      <xdr:rowOff>190500</xdr:rowOff>
    </xdr:from>
    <xdr:to>
      <xdr:col>4</xdr:col>
      <xdr:colOff>1304925</xdr:colOff>
      <xdr:row>73</xdr:row>
      <xdr:rowOff>190500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990975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82549</xdr:colOff>
      <xdr:row>0</xdr:row>
      <xdr:rowOff>47626</xdr:rowOff>
    </xdr:from>
    <xdr:to>
      <xdr:col>1</xdr:col>
      <xdr:colOff>165461</xdr:colOff>
      <xdr:row>4</xdr:row>
      <xdr:rowOff>57150</xdr:rowOff>
    </xdr:to>
    <xdr:pic>
      <xdr:nvPicPr>
        <xdr:cNvPr id="7" name="Imagen 6" descr="paqueteri╠üa 2019-2021_Logotipo Gobierno 2019-2021_PNG_VERTICAL">
          <a:extLst>
            <a:ext uri="{FF2B5EF4-FFF2-40B4-BE49-F238E27FC236}">
              <a16:creationId xmlns:a16="http://schemas.microsoft.com/office/drawing/2014/main" id="{B29140D1-80AC-42E1-9190-BF63FBF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" y="47626"/>
          <a:ext cx="349612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6</xdr:col>
      <xdr:colOff>1114425</xdr:colOff>
      <xdr:row>67</xdr:row>
      <xdr:rowOff>218018</xdr:rowOff>
    </xdr:from>
    <xdr:to>
      <xdr:col>9</xdr:col>
      <xdr:colOff>302894</xdr:colOff>
      <xdr:row>70</xdr:row>
      <xdr:rowOff>148168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32925" y="10325101"/>
          <a:ext cx="4268469" cy="893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0</xdr:row>
      <xdr:rowOff>0</xdr:rowOff>
    </xdr:from>
    <xdr:to>
      <xdr:col>1</xdr:col>
      <xdr:colOff>104079</xdr:colOff>
      <xdr:row>4</xdr:row>
      <xdr:rowOff>42333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72D2A048-7AA7-4ACE-9864-42AFEB74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79</xdr:row>
      <xdr:rowOff>390524</xdr:rowOff>
    </xdr:from>
    <xdr:to>
      <xdr:col>2</xdr:col>
      <xdr:colOff>1952625</xdr:colOff>
      <xdr:row>83</xdr:row>
      <xdr:rowOff>9524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9050" y="12992099"/>
          <a:ext cx="38862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1990725</xdr:colOff>
      <xdr:row>79</xdr:row>
      <xdr:rowOff>390524</xdr:rowOff>
    </xdr:from>
    <xdr:to>
      <xdr:col>6</xdr:col>
      <xdr:colOff>0</xdr:colOff>
      <xdr:row>83</xdr:row>
      <xdr:rowOff>123824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43350" y="12992099"/>
          <a:ext cx="34290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276225</xdr:colOff>
      <xdr:row>79</xdr:row>
      <xdr:rowOff>514350</xdr:rowOff>
    </xdr:from>
    <xdr:to>
      <xdr:col>2</xdr:col>
      <xdr:colOff>1752600</xdr:colOff>
      <xdr:row>79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79</xdr:row>
      <xdr:rowOff>514350</xdr:rowOff>
    </xdr:from>
    <xdr:to>
      <xdr:col>5</xdr:col>
      <xdr:colOff>495300</xdr:colOff>
      <xdr:row>79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109370</xdr:colOff>
      <xdr:row>4</xdr:row>
      <xdr:rowOff>88900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29CDA9CE-E830-4FA3-897E-D9A349E7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10584</xdr:colOff>
      <xdr:row>0</xdr:row>
      <xdr:rowOff>31750</xdr:rowOff>
    </xdr:from>
    <xdr:to>
      <xdr:col>1</xdr:col>
      <xdr:colOff>358079</xdr:colOff>
      <xdr:row>4</xdr:row>
      <xdr:rowOff>74083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A08750A-6918-4CFE-92CC-E44E932C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17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118895</xdr:colOff>
      <xdr:row>4</xdr:row>
      <xdr:rowOff>69850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6CFB3C5-974E-44DE-9783-BAC2F48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48</xdr:row>
      <xdr:rowOff>542926</xdr:rowOff>
    </xdr:from>
    <xdr:to>
      <xdr:col>3</xdr:col>
      <xdr:colOff>102869</xdr:colOff>
      <xdr:row>52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161925</xdr:colOff>
      <xdr:row>49</xdr:row>
      <xdr:rowOff>47625</xdr:rowOff>
    </xdr:from>
    <xdr:to>
      <xdr:col>2</xdr:col>
      <xdr:colOff>3590925</xdr:colOff>
      <xdr:row>49</xdr:row>
      <xdr:rowOff>47625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1190625" y="850582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48</xdr:row>
      <xdr:rowOff>542926</xdr:rowOff>
    </xdr:from>
    <xdr:to>
      <xdr:col>7</xdr:col>
      <xdr:colOff>502919</xdr:colOff>
      <xdr:row>52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4</xdr:col>
      <xdr:colOff>257175</xdr:colOff>
      <xdr:row>49</xdr:row>
      <xdr:rowOff>47625</xdr:rowOff>
    </xdr:from>
    <xdr:to>
      <xdr:col>7</xdr:col>
      <xdr:colOff>133350</xdr:colOff>
      <xdr:row>49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0</xdr:row>
      <xdr:rowOff>38099</xdr:rowOff>
    </xdr:from>
    <xdr:to>
      <xdr:col>1</xdr:col>
      <xdr:colOff>352425</xdr:colOff>
      <xdr:row>5</xdr:row>
      <xdr:rowOff>61382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BFAC67F1-3C20-4155-960F-BBE96FF3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099"/>
          <a:ext cx="419100" cy="842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57150</xdr:rowOff>
    </xdr:from>
    <xdr:to>
      <xdr:col>6</xdr:col>
      <xdr:colOff>304800</xdr:colOff>
      <xdr:row>90</xdr:row>
      <xdr:rowOff>76200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0" y="13620750"/>
          <a:ext cx="3886200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1381125</xdr:colOff>
      <xdr:row>86</xdr:row>
      <xdr:rowOff>57149</xdr:rowOff>
    </xdr:from>
    <xdr:to>
      <xdr:col>9</xdr:col>
      <xdr:colOff>190500</xdr:colOff>
      <xdr:row>90</xdr:row>
      <xdr:rowOff>28574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533775" y="13620749"/>
          <a:ext cx="388620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38100</xdr:colOff>
      <xdr:row>87</xdr:row>
      <xdr:rowOff>47625</xdr:rowOff>
    </xdr:from>
    <xdr:to>
      <xdr:col>5</xdr:col>
      <xdr:colOff>1400175</xdr:colOff>
      <xdr:row>87</xdr:row>
      <xdr:rowOff>47625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123825" y="138112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57150</xdr:rowOff>
    </xdr:from>
    <xdr:to>
      <xdr:col>9</xdr:col>
      <xdr:colOff>19050</xdr:colOff>
      <xdr:row>87</xdr:row>
      <xdr:rowOff>57150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3819525" y="138207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93133</xdr:colOff>
      <xdr:row>0</xdr:row>
      <xdr:rowOff>29633</xdr:rowOff>
    </xdr:from>
    <xdr:to>
      <xdr:col>4</xdr:col>
      <xdr:colOff>38100</xdr:colOff>
      <xdr:row>4</xdr:row>
      <xdr:rowOff>84105</xdr:rowOff>
    </xdr:to>
    <xdr:pic>
      <xdr:nvPicPr>
        <xdr:cNvPr id="9" name="Imagen 8" descr="paqueteri╠üa 2019-2021_Logotipo Gobierno 2019-2021_PNG_VERTICAL">
          <a:extLst>
            <a:ext uri="{FF2B5EF4-FFF2-40B4-BE49-F238E27FC236}">
              <a16:creationId xmlns:a16="http://schemas.microsoft.com/office/drawing/2014/main" id="{045D2788-D1E1-4D23-A06C-849A30D8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58" y="29633"/>
          <a:ext cx="421217" cy="85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opLeftCell="A64" zoomScaleNormal="100" zoomScaleSheetLayoutView="100" workbookViewId="0">
      <selection activeCell="D95" sqref="D95"/>
    </sheetView>
  </sheetViews>
  <sheetFormatPr baseColWidth="10" defaultRowHeight="12.75" x14ac:dyDescent="0.25"/>
  <cols>
    <col min="1" max="1" width="4" style="102" customWidth="1"/>
    <col min="2" max="2" width="33.85546875" style="102" customWidth="1"/>
    <col min="3" max="3" width="33.28515625" style="102" customWidth="1"/>
    <col min="4" max="5" width="20.5703125" style="102" customWidth="1"/>
    <col min="6" max="6" width="3" style="102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0" customFormat="1" ht="14.25" customHeight="1" x14ac:dyDescent="0.25">
      <c r="A1" s="315"/>
      <c r="B1" s="315"/>
      <c r="C1" s="315"/>
      <c r="D1" s="315"/>
      <c r="E1" s="315"/>
      <c r="F1" s="315"/>
    </row>
    <row r="2" spans="1:6" ht="12.75" customHeight="1" x14ac:dyDescent="0.2">
      <c r="A2" s="307" t="s">
        <v>208</v>
      </c>
      <c r="B2" s="307"/>
      <c r="C2" s="307"/>
      <c r="D2" s="307"/>
      <c r="E2" s="307"/>
      <c r="F2" s="307"/>
    </row>
    <row r="3" spans="1:6" ht="12.75" customHeight="1" x14ac:dyDescent="0.2">
      <c r="A3" s="307" t="s">
        <v>79</v>
      </c>
      <c r="B3" s="307"/>
      <c r="C3" s="307"/>
      <c r="D3" s="307"/>
      <c r="E3" s="307"/>
      <c r="F3" s="307"/>
    </row>
    <row r="4" spans="1:6" ht="12.75" customHeight="1" x14ac:dyDescent="0.2">
      <c r="A4" s="307" t="s">
        <v>224</v>
      </c>
      <c r="B4" s="307"/>
      <c r="C4" s="307"/>
      <c r="D4" s="307"/>
      <c r="E4" s="307"/>
      <c r="F4" s="307"/>
    </row>
    <row r="5" spans="1:6" s="20" customFormat="1" ht="15.75" customHeight="1" x14ac:dyDescent="0.2">
      <c r="A5" s="301" t="s">
        <v>223</v>
      </c>
      <c r="B5" s="301"/>
      <c r="C5" s="301"/>
      <c r="D5" s="301"/>
      <c r="E5" s="301"/>
      <c r="F5" s="301"/>
    </row>
    <row r="6" spans="1:6" s="34" customFormat="1" ht="20.100000000000001" customHeight="1" x14ac:dyDescent="0.2">
      <c r="A6" s="68"/>
      <c r="B6" s="302" t="s">
        <v>75</v>
      </c>
      <c r="C6" s="302"/>
      <c r="D6" s="69">
        <v>2021</v>
      </c>
      <c r="E6" s="69">
        <v>2020</v>
      </c>
      <c r="F6" s="70"/>
    </row>
    <row r="7" spans="1:6" s="20" customFormat="1" ht="3" customHeight="1" x14ac:dyDescent="0.25">
      <c r="A7" s="71"/>
      <c r="B7" s="72"/>
      <c r="C7" s="72"/>
      <c r="D7" s="73"/>
      <c r="E7" s="73"/>
      <c r="F7" s="74"/>
    </row>
    <row r="8" spans="1:6" s="30" customFormat="1" x14ac:dyDescent="0.25">
      <c r="A8" s="75"/>
      <c r="B8" s="304" t="s">
        <v>80</v>
      </c>
      <c r="C8" s="304"/>
      <c r="D8" s="76"/>
      <c r="E8" s="76"/>
      <c r="F8" s="77"/>
    </row>
    <row r="9" spans="1:6" x14ac:dyDescent="0.2">
      <c r="A9" s="78"/>
      <c r="B9" s="305" t="s">
        <v>199</v>
      </c>
      <c r="C9" s="305"/>
      <c r="D9" s="79">
        <f>SUM(D10:D16)</f>
        <v>1266074186.9100001</v>
      </c>
      <c r="E9" s="79">
        <f>SUM(E10:E16)</f>
        <v>2270251931</v>
      </c>
      <c r="F9" s="77"/>
    </row>
    <row r="10" spans="1:6" x14ac:dyDescent="0.2">
      <c r="A10" s="80"/>
      <c r="B10" s="303" t="s">
        <v>83</v>
      </c>
      <c r="C10" s="303"/>
      <c r="D10" s="81">
        <v>870100767</v>
      </c>
      <c r="E10" s="81">
        <v>1607999460.2</v>
      </c>
      <c r="F10" s="77"/>
    </row>
    <row r="11" spans="1:6" x14ac:dyDescent="0.2">
      <c r="A11" s="80"/>
      <c r="B11" s="303" t="s">
        <v>85</v>
      </c>
      <c r="C11" s="303"/>
      <c r="D11" s="81">
        <v>0</v>
      </c>
      <c r="E11" s="81">
        <v>0</v>
      </c>
      <c r="F11" s="77"/>
    </row>
    <row r="12" spans="1:6" ht="12" customHeight="1" x14ac:dyDescent="0.2">
      <c r="A12" s="80"/>
      <c r="B12" s="303" t="s">
        <v>87</v>
      </c>
      <c r="C12" s="303"/>
      <c r="D12" s="81">
        <v>0</v>
      </c>
      <c r="E12" s="81">
        <v>0</v>
      </c>
      <c r="F12" s="77"/>
    </row>
    <row r="13" spans="1:6" x14ac:dyDescent="0.2">
      <c r="A13" s="80"/>
      <c r="B13" s="303" t="s">
        <v>89</v>
      </c>
      <c r="C13" s="303"/>
      <c r="D13" s="81">
        <v>282682924.94</v>
      </c>
      <c r="E13" s="81">
        <v>445215450.47000003</v>
      </c>
      <c r="F13" s="77"/>
    </row>
    <row r="14" spans="1:6" x14ac:dyDescent="0.2">
      <c r="A14" s="80"/>
      <c r="B14" s="303" t="s">
        <v>200</v>
      </c>
      <c r="C14" s="303"/>
      <c r="D14" s="81">
        <v>41519205.469999999</v>
      </c>
      <c r="E14" s="81">
        <v>139606088.19</v>
      </c>
      <c r="F14" s="77"/>
    </row>
    <row r="15" spans="1:6" x14ac:dyDescent="0.2">
      <c r="A15" s="80"/>
      <c r="B15" s="303" t="s">
        <v>201</v>
      </c>
      <c r="C15" s="303"/>
      <c r="D15" s="81">
        <v>71771289.5</v>
      </c>
      <c r="E15" s="81">
        <v>77430932.140000001</v>
      </c>
      <c r="F15" s="77"/>
    </row>
    <row r="16" spans="1:6" x14ac:dyDescent="0.2">
      <c r="A16" s="80"/>
      <c r="B16" s="303" t="s">
        <v>202</v>
      </c>
      <c r="C16" s="303"/>
      <c r="D16" s="81">
        <v>0</v>
      </c>
      <c r="E16" s="81">
        <v>0</v>
      </c>
      <c r="F16" s="77"/>
    </row>
    <row r="17" spans="1:6" ht="37.5" customHeight="1" x14ac:dyDescent="0.2">
      <c r="A17" s="78"/>
      <c r="B17" s="305" t="s">
        <v>203</v>
      </c>
      <c r="C17" s="305"/>
      <c r="D17" s="79">
        <f>SUM(D18:D19)</f>
        <v>10347061337.01</v>
      </c>
      <c r="E17" s="79">
        <f>SUM(E18:E19)</f>
        <v>21247749667.189999</v>
      </c>
      <c r="F17" s="77"/>
    </row>
    <row r="18" spans="1:6" ht="25.5" customHeight="1" x14ac:dyDescent="0.2">
      <c r="A18" s="80"/>
      <c r="B18" s="303" t="s">
        <v>204</v>
      </c>
      <c r="C18" s="303"/>
      <c r="D18" s="82">
        <v>10347061337.01</v>
      </c>
      <c r="E18" s="82">
        <v>21247749667.189999</v>
      </c>
      <c r="F18" s="77"/>
    </row>
    <row r="19" spans="1:6" ht="23.25" customHeight="1" x14ac:dyDescent="0.2">
      <c r="A19" s="80"/>
      <c r="B19" s="303" t="s">
        <v>205</v>
      </c>
      <c r="C19" s="303"/>
      <c r="D19" s="81">
        <v>0</v>
      </c>
      <c r="E19" s="81">
        <v>0</v>
      </c>
      <c r="F19" s="77"/>
    </row>
    <row r="20" spans="1:6" x14ac:dyDescent="0.2">
      <c r="A20" s="80"/>
      <c r="B20" s="305" t="s">
        <v>99</v>
      </c>
      <c r="C20" s="305"/>
      <c r="D20" s="79">
        <f>SUM(D21:D25)</f>
        <v>592702.11</v>
      </c>
      <c r="E20" s="79">
        <f>SUM(E21:E25)</f>
        <v>1061891.1399999999</v>
      </c>
      <c r="F20" s="77"/>
    </row>
    <row r="21" spans="1:6" x14ac:dyDescent="0.2">
      <c r="A21" s="80"/>
      <c r="B21" s="303" t="s">
        <v>101</v>
      </c>
      <c r="C21" s="303"/>
      <c r="D21" s="81">
        <v>0</v>
      </c>
      <c r="E21" s="81">
        <v>0</v>
      </c>
      <c r="F21" s="77"/>
    </row>
    <row r="22" spans="1:6" x14ac:dyDescent="0.2">
      <c r="A22" s="80"/>
      <c r="B22" s="303" t="s">
        <v>102</v>
      </c>
      <c r="C22" s="303"/>
      <c r="D22" s="81">
        <v>0</v>
      </c>
      <c r="E22" s="81">
        <v>0</v>
      </c>
      <c r="F22" s="77"/>
    </row>
    <row r="23" spans="1:6" ht="13.5" customHeight="1" x14ac:dyDescent="0.2">
      <c r="A23" s="80"/>
      <c r="B23" s="309" t="s">
        <v>103</v>
      </c>
      <c r="C23" s="309"/>
      <c r="D23" s="81">
        <v>0</v>
      </c>
      <c r="E23" s="81">
        <v>0</v>
      </c>
      <c r="F23" s="77"/>
    </row>
    <row r="24" spans="1:6" x14ac:dyDescent="0.2">
      <c r="A24" s="80"/>
      <c r="B24" s="303" t="s">
        <v>105</v>
      </c>
      <c r="C24" s="303"/>
      <c r="D24" s="81">
        <v>0</v>
      </c>
      <c r="E24" s="81">
        <v>0</v>
      </c>
      <c r="F24" s="77"/>
    </row>
    <row r="25" spans="1:6" x14ac:dyDescent="0.2">
      <c r="A25" s="80"/>
      <c r="B25" s="303" t="s">
        <v>106</v>
      </c>
      <c r="C25" s="303"/>
      <c r="D25" s="81">
        <v>592702.11</v>
      </c>
      <c r="E25" s="81">
        <v>1061891.1399999999</v>
      </c>
      <c r="F25" s="77"/>
    </row>
    <row r="26" spans="1:6" x14ac:dyDescent="0.2">
      <c r="A26" s="78"/>
      <c r="B26" s="83"/>
      <c r="C26" s="84"/>
      <c r="D26" s="85"/>
      <c r="E26" s="85"/>
      <c r="F26" s="77"/>
    </row>
    <row r="27" spans="1:6" x14ac:dyDescent="0.2">
      <c r="A27" s="86"/>
      <c r="B27" s="306" t="s">
        <v>108</v>
      </c>
      <c r="C27" s="306"/>
      <c r="D27" s="87">
        <f>D9+D17+D20</f>
        <v>11613728226.030001</v>
      </c>
      <c r="E27" s="87">
        <f>E9+E17+E20</f>
        <v>23519063489.329998</v>
      </c>
      <c r="F27" s="88"/>
    </row>
    <row r="28" spans="1:6" x14ac:dyDescent="0.2">
      <c r="A28" s="78"/>
      <c r="B28" s="306"/>
      <c r="C28" s="306"/>
      <c r="D28" s="85"/>
      <c r="E28" s="85"/>
      <c r="F28" s="77"/>
    </row>
    <row r="29" spans="1:6" x14ac:dyDescent="0.25">
      <c r="A29" s="89"/>
      <c r="B29" s="304" t="s">
        <v>81</v>
      </c>
      <c r="C29" s="304"/>
      <c r="D29" s="85"/>
      <c r="E29" s="85"/>
      <c r="F29" s="74"/>
    </row>
    <row r="30" spans="1:6" x14ac:dyDescent="0.25">
      <c r="A30" s="89"/>
      <c r="B30" s="304" t="s">
        <v>82</v>
      </c>
      <c r="C30" s="304"/>
      <c r="D30" s="79">
        <f>SUM(D31:D33)</f>
        <v>3920787114.2600002</v>
      </c>
      <c r="E30" s="79">
        <f>SUM(E31:E33)</f>
        <v>8353696875.96</v>
      </c>
      <c r="F30" s="77"/>
    </row>
    <row r="31" spans="1:6" x14ac:dyDescent="0.25">
      <c r="A31" s="89"/>
      <c r="B31" s="303" t="s">
        <v>84</v>
      </c>
      <c r="C31" s="303"/>
      <c r="D31" s="81">
        <v>3093836294.27</v>
      </c>
      <c r="E31" s="81">
        <v>6656362077.3900003</v>
      </c>
      <c r="F31" s="77"/>
    </row>
    <row r="32" spans="1:6" x14ac:dyDescent="0.25">
      <c r="A32" s="89"/>
      <c r="B32" s="303" t="s">
        <v>86</v>
      </c>
      <c r="C32" s="303"/>
      <c r="D32" s="81">
        <v>221879790.16999999</v>
      </c>
      <c r="E32" s="81">
        <v>447549098</v>
      </c>
      <c r="F32" s="77"/>
    </row>
    <row r="33" spans="1:6" x14ac:dyDescent="0.25">
      <c r="A33" s="89"/>
      <c r="B33" s="303" t="s">
        <v>88</v>
      </c>
      <c r="C33" s="303"/>
      <c r="D33" s="81">
        <v>605071029.82000005</v>
      </c>
      <c r="E33" s="81">
        <v>1249785700.5699999</v>
      </c>
      <c r="F33" s="77"/>
    </row>
    <row r="34" spans="1:6" x14ac:dyDescent="0.25">
      <c r="A34" s="89"/>
      <c r="B34" s="304" t="s">
        <v>214</v>
      </c>
      <c r="C34" s="304"/>
      <c r="D34" s="79">
        <f>SUM(D35:D43)</f>
        <v>4390853519.04</v>
      </c>
      <c r="E34" s="79">
        <f>SUM(E35:E43)</f>
        <v>8389723693.500001</v>
      </c>
      <c r="F34" s="77"/>
    </row>
    <row r="35" spans="1:6" x14ac:dyDescent="0.25">
      <c r="A35" s="89"/>
      <c r="B35" s="303" t="s">
        <v>90</v>
      </c>
      <c r="C35" s="303"/>
      <c r="D35" s="81">
        <v>612902474.01999998</v>
      </c>
      <c r="E35" s="81">
        <v>874011463.29999995</v>
      </c>
      <c r="F35" s="77"/>
    </row>
    <row r="36" spans="1:6" ht="12" customHeight="1" x14ac:dyDescent="0.25">
      <c r="A36" s="89"/>
      <c r="B36" s="303" t="s">
        <v>91</v>
      </c>
      <c r="C36" s="303"/>
      <c r="D36" s="81">
        <v>3432614523.6199999</v>
      </c>
      <c r="E36" s="81">
        <v>6929231823.0100002</v>
      </c>
      <c r="F36" s="77"/>
    </row>
    <row r="37" spans="1:6" ht="12.75" customHeight="1" x14ac:dyDescent="0.25">
      <c r="A37" s="89"/>
      <c r="B37" s="303" t="s">
        <v>92</v>
      </c>
      <c r="C37" s="303"/>
      <c r="D37" s="81">
        <v>16140018.67</v>
      </c>
      <c r="E37" s="81">
        <v>62956942.299999997</v>
      </c>
      <c r="F37" s="77"/>
    </row>
    <row r="38" spans="1:6" x14ac:dyDescent="0.25">
      <c r="A38" s="89"/>
      <c r="B38" s="303" t="s">
        <v>93</v>
      </c>
      <c r="C38" s="303"/>
      <c r="D38" s="81">
        <v>274015476.68000001</v>
      </c>
      <c r="E38" s="81">
        <v>430754065.29000002</v>
      </c>
      <c r="F38" s="77"/>
    </row>
    <row r="39" spans="1:6" x14ac:dyDescent="0.25">
      <c r="A39" s="89"/>
      <c r="B39" s="303" t="s">
        <v>94</v>
      </c>
      <c r="C39" s="303"/>
      <c r="D39" s="81">
        <v>0</v>
      </c>
      <c r="E39" s="81">
        <v>0</v>
      </c>
      <c r="F39" s="77"/>
    </row>
    <row r="40" spans="1:6" x14ac:dyDescent="0.25">
      <c r="A40" s="89"/>
      <c r="B40" s="303" t="s">
        <v>96</v>
      </c>
      <c r="C40" s="303"/>
      <c r="D40" s="81">
        <v>55181026.049999997</v>
      </c>
      <c r="E40" s="81">
        <v>92769399.599999994</v>
      </c>
      <c r="F40" s="77"/>
    </row>
    <row r="41" spans="1:6" x14ac:dyDescent="0.25">
      <c r="A41" s="89"/>
      <c r="B41" s="303" t="s">
        <v>97</v>
      </c>
      <c r="C41" s="303"/>
      <c r="D41" s="81">
        <v>0</v>
      </c>
      <c r="E41" s="81">
        <v>0</v>
      </c>
      <c r="F41" s="77"/>
    </row>
    <row r="42" spans="1:6" x14ac:dyDescent="0.25">
      <c r="A42" s="89"/>
      <c r="B42" s="303" t="s">
        <v>98</v>
      </c>
      <c r="C42" s="303"/>
      <c r="D42" s="81">
        <v>0</v>
      </c>
      <c r="E42" s="81">
        <v>0</v>
      </c>
      <c r="F42" s="77"/>
    </row>
    <row r="43" spans="1:6" ht="14.25" customHeight="1" x14ac:dyDescent="0.25">
      <c r="A43" s="89"/>
      <c r="B43" s="303" t="s">
        <v>100</v>
      </c>
      <c r="C43" s="303"/>
      <c r="D43" s="81">
        <v>0</v>
      </c>
      <c r="E43" s="81">
        <v>0</v>
      </c>
      <c r="F43" s="77"/>
    </row>
    <row r="44" spans="1:6" x14ac:dyDescent="0.25">
      <c r="A44" s="89"/>
      <c r="B44" s="305" t="s">
        <v>95</v>
      </c>
      <c r="C44" s="305"/>
      <c r="D44" s="79">
        <f>SUM(D45:D47)</f>
        <v>2558996611.0999999</v>
      </c>
      <c r="E44" s="79">
        <f>SUM(E45:E47)</f>
        <v>4897705363.2199993</v>
      </c>
      <c r="F44" s="77"/>
    </row>
    <row r="45" spans="1:6" x14ac:dyDescent="0.25">
      <c r="A45" s="89"/>
      <c r="B45" s="303" t="s">
        <v>104</v>
      </c>
      <c r="C45" s="303"/>
      <c r="D45" s="81">
        <v>1314795606.51</v>
      </c>
      <c r="E45" s="81">
        <v>2624178280.4099998</v>
      </c>
      <c r="F45" s="77"/>
    </row>
    <row r="46" spans="1:6" x14ac:dyDescent="0.25">
      <c r="A46" s="89"/>
      <c r="B46" s="303" t="s">
        <v>49</v>
      </c>
      <c r="C46" s="303"/>
      <c r="D46" s="81">
        <v>845640043.74000001</v>
      </c>
      <c r="E46" s="81">
        <v>1547436116.0999999</v>
      </c>
      <c r="F46" s="77"/>
    </row>
    <row r="47" spans="1:6" ht="15" customHeight="1" x14ac:dyDescent="0.25">
      <c r="A47" s="89"/>
      <c r="B47" s="303" t="s">
        <v>107</v>
      </c>
      <c r="C47" s="303"/>
      <c r="D47" s="81">
        <v>398560960.85000002</v>
      </c>
      <c r="E47" s="81">
        <v>726090966.71000004</v>
      </c>
      <c r="F47" s="77"/>
    </row>
    <row r="48" spans="1:6" x14ac:dyDescent="0.25">
      <c r="A48" s="89"/>
      <c r="B48" s="304" t="s">
        <v>109</v>
      </c>
      <c r="C48" s="304"/>
      <c r="D48" s="90">
        <f>SUM(D49:D53)</f>
        <v>76569608.549999997</v>
      </c>
      <c r="E48" s="90">
        <f>SUM(E49:E53)</f>
        <v>192543882.09</v>
      </c>
      <c r="F48" s="77"/>
    </row>
    <row r="49" spans="1:8" x14ac:dyDescent="0.25">
      <c r="A49" s="89"/>
      <c r="B49" s="303" t="s">
        <v>110</v>
      </c>
      <c r="C49" s="303"/>
      <c r="D49" s="81">
        <v>76569608.549999997</v>
      </c>
      <c r="E49" s="81">
        <v>192543882.09</v>
      </c>
      <c r="F49" s="77"/>
    </row>
    <row r="50" spans="1:8" x14ac:dyDescent="0.25">
      <c r="A50" s="89"/>
      <c r="B50" s="303" t="s">
        <v>111</v>
      </c>
      <c r="C50" s="303"/>
      <c r="D50" s="81">
        <v>0</v>
      </c>
      <c r="E50" s="81">
        <v>0</v>
      </c>
      <c r="F50" s="77"/>
      <c r="H50" s="37"/>
    </row>
    <row r="51" spans="1:8" x14ac:dyDescent="0.25">
      <c r="A51" s="89"/>
      <c r="B51" s="303" t="s">
        <v>112</v>
      </c>
      <c r="C51" s="303"/>
      <c r="D51" s="81">
        <v>0</v>
      </c>
      <c r="E51" s="81">
        <v>0</v>
      </c>
      <c r="F51" s="77"/>
    </row>
    <row r="52" spans="1:8" x14ac:dyDescent="0.25">
      <c r="A52" s="89"/>
      <c r="B52" s="303" t="s">
        <v>113</v>
      </c>
      <c r="C52" s="303"/>
      <c r="D52" s="81">
        <v>0</v>
      </c>
      <c r="E52" s="81">
        <v>0</v>
      </c>
      <c r="F52" s="77"/>
    </row>
    <row r="53" spans="1:8" ht="14.25" customHeight="1" x14ac:dyDescent="0.25">
      <c r="A53" s="89"/>
      <c r="B53" s="303" t="s">
        <v>114</v>
      </c>
      <c r="C53" s="303"/>
      <c r="D53" s="81">
        <v>0</v>
      </c>
      <c r="E53" s="81">
        <v>0</v>
      </c>
      <c r="F53" s="77"/>
    </row>
    <row r="54" spans="1:8" x14ac:dyDescent="0.25">
      <c r="A54" s="89"/>
      <c r="B54" s="305" t="s">
        <v>115</v>
      </c>
      <c r="C54" s="305"/>
      <c r="D54" s="90">
        <f>SUM(D55:D60)</f>
        <v>68618452.359999999</v>
      </c>
      <c r="E54" s="90">
        <f>SUM(E55:E60)</f>
        <v>151297204.22</v>
      </c>
      <c r="F54" s="77"/>
    </row>
    <row r="55" spans="1:8" x14ac:dyDescent="0.25">
      <c r="A55" s="89"/>
      <c r="B55" s="309" t="s">
        <v>116</v>
      </c>
      <c r="C55" s="309"/>
      <c r="D55" s="81">
        <v>64908324.420000002</v>
      </c>
      <c r="E55" s="81">
        <v>150081975.38</v>
      </c>
      <c r="F55" s="77"/>
    </row>
    <row r="56" spans="1:8" x14ac:dyDescent="0.25">
      <c r="A56" s="89"/>
      <c r="B56" s="303" t="s">
        <v>117</v>
      </c>
      <c r="C56" s="303"/>
      <c r="D56" s="81">
        <v>0</v>
      </c>
      <c r="E56" s="81">
        <v>0</v>
      </c>
      <c r="F56" s="77"/>
    </row>
    <row r="57" spans="1:8" x14ac:dyDescent="0.25">
      <c r="A57" s="89"/>
      <c r="B57" s="303" t="s">
        <v>118</v>
      </c>
      <c r="C57" s="303"/>
      <c r="D57" s="81">
        <v>0</v>
      </c>
      <c r="E57" s="81">
        <v>0</v>
      </c>
      <c r="F57" s="77"/>
    </row>
    <row r="58" spans="1:8" x14ac:dyDescent="0.25">
      <c r="A58" s="89"/>
      <c r="B58" s="309" t="s">
        <v>175</v>
      </c>
      <c r="C58" s="309"/>
      <c r="D58" s="81">
        <v>0</v>
      </c>
      <c r="E58" s="81">
        <v>0</v>
      </c>
      <c r="F58" s="77"/>
    </row>
    <row r="59" spans="1:8" x14ac:dyDescent="0.25">
      <c r="A59" s="89"/>
      <c r="B59" s="303" t="s">
        <v>119</v>
      </c>
      <c r="C59" s="303"/>
      <c r="D59" s="81">
        <v>0</v>
      </c>
      <c r="E59" s="81">
        <v>0</v>
      </c>
      <c r="F59" s="77"/>
    </row>
    <row r="60" spans="1:8" ht="18" customHeight="1" x14ac:dyDescent="0.25">
      <c r="A60" s="89"/>
      <c r="B60" s="303" t="s">
        <v>120</v>
      </c>
      <c r="C60" s="303"/>
      <c r="D60" s="81">
        <v>3710127.94</v>
      </c>
      <c r="E60" s="81">
        <v>1215228.8400000001</v>
      </c>
      <c r="F60" s="77"/>
    </row>
    <row r="61" spans="1:8" x14ac:dyDescent="0.25">
      <c r="A61" s="89"/>
      <c r="B61" s="305" t="s">
        <v>121</v>
      </c>
      <c r="C61" s="305"/>
      <c r="D61" s="90">
        <f>SUM(D62)</f>
        <v>0</v>
      </c>
      <c r="E61" s="90">
        <f>SUM(E62)</f>
        <v>398865.35</v>
      </c>
      <c r="F61" s="77"/>
    </row>
    <row r="62" spans="1:8" x14ac:dyDescent="0.25">
      <c r="A62" s="89"/>
      <c r="B62" s="303" t="s">
        <v>122</v>
      </c>
      <c r="C62" s="303"/>
      <c r="D62" s="81">
        <v>0</v>
      </c>
      <c r="E62" s="81">
        <v>398865.35</v>
      </c>
      <c r="F62" s="77"/>
    </row>
    <row r="63" spans="1:8" x14ac:dyDescent="0.25">
      <c r="A63" s="89"/>
      <c r="B63" s="83"/>
      <c r="C63" s="91"/>
      <c r="D63" s="92"/>
      <c r="E63" s="92"/>
      <c r="F63" s="77"/>
    </row>
    <row r="64" spans="1:8" x14ac:dyDescent="0.25">
      <c r="A64" s="89"/>
      <c r="B64" s="306" t="s">
        <v>123</v>
      </c>
      <c r="C64" s="306"/>
      <c r="D64" s="93">
        <f>D30+D34+D44+D48+D54+D61</f>
        <v>11015825305.309999</v>
      </c>
      <c r="E64" s="93">
        <f>E30+E34+E44+E48+E54+E61</f>
        <v>21985365884.34</v>
      </c>
      <c r="F64" s="88"/>
    </row>
    <row r="65" spans="1:10" x14ac:dyDescent="0.25">
      <c r="A65" s="89"/>
      <c r="B65" s="94"/>
      <c r="C65" s="94"/>
      <c r="D65" s="92"/>
      <c r="E65" s="92"/>
      <c r="F65" s="88"/>
      <c r="J65" s="37"/>
    </row>
    <row r="66" spans="1:10" x14ac:dyDescent="0.25">
      <c r="A66" s="89"/>
      <c r="B66" s="308" t="s">
        <v>124</v>
      </c>
      <c r="C66" s="308"/>
      <c r="D66" s="93">
        <f>D27-D64</f>
        <v>597902920.72000122</v>
      </c>
      <c r="E66" s="93">
        <f>E27-E64</f>
        <v>1533697604.9899979</v>
      </c>
      <c r="F66" s="88"/>
      <c r="H66" s="37"/>
    </row>
    <row r="67" spans="1:10" x14ac:dyDescent="0.25">
      <c r="A67" s="89"/>
      <c r="B67" s="95"/>
      <c r="C67" s="95"/>
      <c r="D67" s="95"/>
      <c r="E67" s="95"/>
      <c r="F67" s="77"/>
    </row>
    <row r="68" spans="1:10" x14ac:dyDescent="0.25">
      <c r="A68" s="89"/>
      <c r="B68" s="95"/>
      <c r="C68" s="95"/>
      <c r="D68" s="95"/>
      <c r="E68" s="95"/>
      <c r="F68" s="77"/>
    </row>
    <row r="69" spans="1:10" ht="6" customHeight="1" x14ac:dyDescent="0.25">
      <c r="A69" s="96"/>
      <c r="B69" s="97"/>
      <c r="C69" s="97"/>
      <c r="D69" s="97"/>
      <c r="E69" s="97"/>
      <c r="F69" s="98"/>
    </row>
    <row r="70" spans="1:10" ht="6" customHeight="1" x14ac:dyDescent="0.25">
      <c r="A70" s="99"/>
      <c r="B70" s="99"/>
      <c r="C70" s="99"/>
      <c r="D70" s="99"/>
      <c r="E70" s="99"/>
      <c r="F70" s="99"/>
      <c r="G70" s="20"/>
    </row>
    <row r="71" spans="1:10" ht="6" customHeight="1" x14ac:dyDescent="0.25">
      <c r="A71" s="99"/>
      <c r="B71" s="91"/>
      <c r="C71" s="100"/>
      <c r="D71" s="101"/>
      <c r="E71" s="101"/>
      <c r="F71" s="99"/>
      <c r="G71" s="20"/>
    </row>
    <row r="72" spans="1:10" ht="27" customHeight="1" x14ac:dyDescent="0.25">
      <c r="B72" s="311" t="s">
        <v>209</v>
      </c>
      <c r="C72" s="312"/>
      <c r="D72" s="312"/>
      <c r="E72" s="312"/>
      <c r="F72" s="312"/>
    </row>
    <row r="73" spans="1:10" ht="9.75" customHeight="1" x14ac:dyDescent="0.25">
      <c r="B73" s="91"/>
      <c r="C73" s="100"/>
      <c r="D73" s="101"/>
      <c r="E73" s="101"/>
    </row>
    <row r="74" spans="1:10" ht="30" customHeight="1" x14ac:dyDescent="0.25">
      <c r="B74" s="91"/>
      <c r="C74" s="103"/>
      <c r="D74" s="103"/>
      <c r="E74" s="104"/>
    </row>
    <row r="75" spans="1:10" ht="14.1" customHeight="1" x14ac:dyDescent="0.25">
      <c r="B75" s="105"/>
      <c r="D75" s="313"/>
      <c r="E75" s="313"/>
      <c r="F75" s="101"/>
    </row>
    <row r="76" spans="1:10" ht="14.1" customHeight="1" x14ac:dyDescent="0.2">
      <c r="A76" s="314"/>
      <c r="B76" s="314"/>
      <c r="C76" s="314"/>
      <c r="D76" s="310"/>
      <c r="E76" s="310"/>
      <c r="F76" s="106"/>
    </row>
    <row r="77" spans="1:10" ht="9.9499999999999993" customHeight="1" x14ac:dyDescent="0.25">
      <c r="D77" s="107"/>
    </row>
    <row r="78" spans="1:10" x14ac:dyDescent="0.25">
      <c r="D78" s="107"/>
    </row>
    <row r="79" spans="1:10" x14ac:dyDescent="0.25">
      <c r="D79" s="107"/>
    </row>
    <row r="80" spans="1:10" ht="13.5" x14ac:dyDescent="0.25">
      <c r="B80" s="299"/>
      <c r="C80" s="299"/>
      <c r="D80" s="299"/>
      <c r="E80" s="299"/>
      <c r="F80" s="299"/>
      <c r="G80" s="299"/>
    </row>
    <row r="81" spans="2:7" ht="13.5" x14ac:dyDescent="0.25">
      <c r="B81" s="299"/>
      <c r="C81" s="299"/>
      <c r="D81" s="299"/>
      <c r="E81" s="299"/>
      <c r="F81" s="299"/>
      <c r="G81" s="299"/>
    </row>
    <row r="82" spans="2:7" ht="13.5" x14ac:dyDescent="0.25">
      <c r="B82" s="299"/>
      <c r="C82" s="299"/>
      <c r="D82" s="299"/>
      <c r="E82" s="299"/>
      <c r="F82" s="299"/>
      <c r="G82" s="299"/>
    </row>
    <row r="83" spans="2:7" ht="13.5" x14ac:dyDescent="0.25">
      <c r="B83" s="299"/>
      <c r="C83" s="299"/>
      <c r="D83" s="299"/>
      <c r="E83" s="299"/>
      <c r="F83" s="299"/>
      <c r="G83" s="299"/>
    </row>
    <row r="84" spans="2:7" ht="13.5" x14ac:dyDescent="0.25">
      <c r="B84" s="299"/>
      <c r="C84" s="299"/>
      <c r="D84" s="299"/>
      <c r="E84" s="299"/>
      <c r="F84" s="299"/>
      <c r="G84" s="299"/>
    </row>
    <row r="85" spans="2:7" ht="13.5" x14ac:dyDescent="0.25">
      <c r="B85" s="299"/>
      <c r="C85" s="299"/>
      <c r="D85" s="299"/>
      <c r="E85" s="299"/>
      <c r="F85" s="299"/>
      <c r="G85" s="299"/>
    </row>
  </sheetData>
  <sheetProtection formatCells="0" selectLockedCells="1"/>
  <mergeCells count="66">
    <mergeCell ref="A1:F1"/>
    <mergeCell ref="B61:C61"/>
    <mergeCell ref="B49:C49"/>
    <mergeCell ref="B41:C41"/>
    <mergeCell ref="B37:C37"/>
    <mergeCell ref="B38:C38"/>
    <mergeCell ref="B39:C39"/>
    <mergeCell ref="B12:C12"/>
    <mergeCell ref="B33:C33"/>
    <mergeCell ref="B13:C13"/>
    <mergeCell ref="B19:C19"/>
    <mergeCell ref="B16:C16"/>
    <mergeCell ref="B36:C36"/>
    <mergeCell ref="B17:C17"/>
    <mergeCell ref="B51:C51"/>
    <mergeCell ref="B46:C46"/>
    <mergeCell ref="D76:E76"/>
    <mergeCell ref="B72:F72"/>
    <mergeCell ref="B64:C64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2:C62"/>
    <mergeCell ref="D75:E75"/>
    <mergeCell ref="A76:C76"/>
    <mergeCell ref="B47:C47"/>
    <mergeCell ref="B27:C27"/>
    <mergeCell ref="B23:C23"/>
    <mergeCell ref="B35:C35"/>
    <mergeCell ref="B40:C40"/>
    <mergeCell ref="A2:F2"/>
    <mergeCell ref="A3:F3"/>
    <mergeCell ref="A4:F4"/>
    <mergeCell ref="B15:C15"/>
    <mergeCell ref="B66:C66"/>
    <mergeCell ref="B18:C18"/>
    <mergeCell ref="B50:C50"/>
    <mergeCell ref="B42:C42"/>
    <mergeCell ref="B20:C20"/>
    <mergeCell ref="B43:C43"/>
    <mergeCell ref="B21:C21"/>
    <mergeCell ref="B22:C22"/>
    <mergeCell ref="B44:C44"/>
    <mergeCell ref="B48:C48"/>
    <mergeCell ref="B45:C45"/>
    <mergeCell ref="B24:C24"/>
    <mergeCell ref="A5:F5"/>
    <mergeCell ref="B6:C6"/>
    <mergeCell ref="B14:C14"/>
    <mergeCell ref="B34:C34"/>
    <mergeCell ref="B8:C8"/>
    <mergeCell ref="B29:C29"/>
    <mergeCell ref="B9:C9"/>
    <mergeCell ref="B30:C30"/>
    <mergeCell ref="B10:C10"/>
    <mergeCell ref="B31:C31"/>
    <mergeCell ref="B11:C11"/>
    <mergeCell ref="B32:C32"/>
    <mergeCell ref="B28:C28"/>
    <mergeCell ref="B25:C25"/>
  </mergeCells>
  <printOptions verticalCentered="1"/>
  <pageMargins left="1.1023622047244095" right="0" top="0.98425196850393704" bottom="0.19685039370078741" header="0" footer="0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0"/>
  <sheetViews>
    <sheetView topLeftCell="A61" zoomScale="90" zoomScaleNormal="90" zoomScalePageLayoutView="80" workbookViewId="0">
      <selection activeCell="H11" sqref="H11"/>
    </sheetView>
  </sheetViews>
  <sheetFormatPr baseColWidth="10" defaultRowHeight="12.75" x14ac:dyDescent="0.25"/>
  <cols>
    <col min="1" max="1" width="4.85546875" style="99" customWidth="1"/>
    <col min="2" max="2" width="27.5703125" style="95" customWidth="1"/>
    <col min="3" max="3" width="37.85546875" style="99" customWidth="1"/>
    <col min="4" max="4" width="22.42578125" style="216" customWidth="1"/>
    <col min="5" max="5" width="21" style="216" customWidth="1"/>
    <col min="6" max="6" width="11" style="283" customWidth="1"/>
    <col min="7" max="8" width="27.5703125" style="215" customWidth="1"/>
    <col min="9" max="10" width="21" style="216" customWidth="1"/>
    <col min="11" max="11" width="4.85546875" style="102" customWidth="1"/>
    <col min="12" max="13" width="12.5703125" style="20" customWidth="1"/>
    <col min="14" max="16384" width="11.42578125" style="20"/>
  </cols>
  <sheetData>
    <row r="1" spans="1:11" ht="14.25" customHeight="1" x14ac:dyDescent="0.25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4.1" customHeight="1" x14ac:dyDescent="0.2">
      <c r="A2" s="324" t="s">
        <v>208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4.1" customHeight="1" x14ac:dyDescent="0.2">
      <c r="A3" s="325" t="s">
        <v>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4.1" customHeight="1" x14ac:dyDescent="0.2">
      <c r="A4" s="325" t="s">
        <v>225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7.25" customHeight="1" x14ac:dyDescent="0.2">
      <c r="A5" s="333" t="s">
        <v>223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1" s="23" customFormat="1" ht="15" customHeight="1" x14ac:dyDescent="0.25">
      <c r="A6" s="326"/>
      <c r="B6" s="328" t="s">
        <v>76</v>
      </c>
      <c r="C6" s="328"/>
      <c r="D6" s="332" t="s">
        <v>4</v>
      </c>
      <c r="E6" s="332"/>
      <c r="F6" s="330"/>
      <c r="G6" s="328" t="s">
        <v>76</v>
      </c>
      <c r="H6" s="328"/>
      <c r="I6" s="332" t="s">
        <v>4</v>
      </c>
      <c r="J6" s="332"/>
      <c r="K6" s="110"/>
    </row>
    <row r="7" spans="1:11" s="23" customFormat="1" ht="15" customHeight="1" x14ac:dyDescent="0.25">
      <c r="A7" s="327"/>
      <c r="B7" s="329"/>
      <c r="C7" s="329"/>
      <c r="D7" s="111">
        <v>2021</v>
      </c>
      <c r="E7" s="111">
        <v>2020</v>
      </c>
      <c r="F7" s="331"/>
      <c r="G7" s="329"/>
      <c r="H7" s="329"/>
      <c r="I7" s="111">
        <v>2021</v>
      </c>
      <c r="J7" s="111">
        <v>2020</v>
      </c>
      <c r="K7" s="112"/>
    </row>
    <row r="8" spans="1:11" ht="3" customHeight="1" x14ac:dyDescent="0.25">
      <c r="A8" s="113"/>
      <c r="B8" s="108"/>
      <c r="C8" s="108"/>
      <c r="D8" s="109"/>
      <c r="E8" s="109"/>
      <c r="F8" s="282"/>
      <c r="G8" s="108"/>
      <c r="H8" s="108"/>
      <c r="I8" s="109"/>
      <c r="J8" s="109"/>
      <c r="K8" s="114"/>
    </row>
    <row r="9" spans="1:11" ht="3" customHeight="1" x14ac:dyDescent="0.25">
      <c r="A9" s="113"/>
      <c r="B9" s="108"/>
      <c r="C9" s="108"/>
      <c r="D9" s="109"/>
      <c r="E9" s="109"/>
      <c r="F9" s="282"/>
      <c r="G9" s="108"/>
      <c r="H9" s="108"/>
      <c r="I9" s="109"/>
      <c r="J9" s="109"/>
      <c r="K9" s="114"/>
    </row>
    <row r="10" spans="1:11" x14ac:dyDescent="0.25">
      <c r="A10" s="115"/>
      <c r="B10" s="305" t="s">
        <v>5</v>
      </c>
      <c r="C10" s="305"/>
      <c r="D10" s="218"/>
      <c r="E10" s="85"/>
      <c r="G10" s="318" t="s">
        <v>6</v>
      </c>
      <c r="H10" s="318"/>
      <c r="I10" s="79"/>
      <c r="J10" s="79"/>
      <c r="K10" s="114"/>
    </row>
    <row r="11" spans="1:11" ht="5.0999999999999996" customHeight="1" x14ac:dyDescent="0.25">
      <c r="A11" s="115"/>
      <c r="B11" s="83"/>
      <c r="C11" s="117"/>
      <c r="D11" s="85"/>
      <c r="E11" s="85"/>
      <c r="G11" s="284"/>
      <c r="H11" s="285"/>
      <c r="I11" s="79"/>
      <c r="J11" s="79"/>
      <c r="K11" s="114"/>
    </row>
    <row r="12" spans="1:11" x14ac:dyDescent="0.25">
      <c r="A12" s="115"/>
      <c r="B12" s="306" t="s">
        <v>7</v>
      </c>
      <c r="C12" s="306"/>
      <c r="D12" s="85"/>
      <c r="E12" s="85"/>
      <c r="G12" s="319" t="s">
        <v>8</v>
      </c>
      <c r="H12" s="319"/>
      <c r="I12" s="85"/>
      <c r="J12" s="85"/>
      <c r="K12" s="114"/>
    </row>
    <row r="13" spans="1:11" ht="5.0999999999999996" customHeight="1" x14ac:dyDescent="0.25">
      <c r="A13" s="115"/>
      <c r="B13" s="94"/>
      <c r="C13" s="84"/>
      <c r="D13" s="85"/>
      <c r="E13" s="85"/>
      <c r="G13" s="286"/>
      <c r="H13" s="287"/>
      <c r="I13" s="85"/>
      <c r="J13" s="85"/>
      <c r="K13" s="114"/>
    </row>
    <row r="14" spans="1:11" x14ac:dyDescent="0.25">
      <c r="A14" s="115"/>
      <c r="B14" s="303" t="s">
        <v>9</v>
      </c>
      <c r="C14" s="303"/>
      <c r="D14" s="118">
        <v>1799373192.7</v>
      </c>
      <c r="E14" s="118">
        <v>1699789253.28</v>
      </c>
      <c r="G14" s="316" t="s">
        <v>10</v>
      </c>
      <c r="H14" s="316"/>
      <c r="I14" s="118">
        <v>245860555.13999999</v>
      </c>
      <c r="J14" s="118">
        <v>227685849.97999999</v>
      </c>
      <c r="K14" s="114"/>
    </row>
    <row r="15" spans="1:11" x14ac:dyDescent="0.25">
      <c r="A15" s="115"/>
      <c r="B15" s="303" t="s">
        <v>11</v>
      </c>
      <c r="C15" s="303"/>
      <c r="D15" s="118">
        <v>40867802.939999998</v>
      </c>
      <c r="E15" s="118">
        <v>46160839.640000001</v>
      </c>
      <c r="G15" s="316" t="s">
        <v>12</v>
      </c>
      <c r="H15" s="316"/>
      <c r="I15" s="118">
        <v>0</v>
      </c>
      <c r="J15" s="118">
        <v>0</v>
      </c>
      <c r="K15" s="114"/>
    </row>
    <row r="16" spans="1:11" x14ac:dyDescent="0.25">
      <c r="A16" s="115"/>
      <c r="B16" s="303" t="s">
        <v>13</v>
      </c>
      <c r="C16" s="303"/>
      <c r="D16" s="118">
        <v>72681908.030000001</v>
      </c>
      <c r="E16" s="118">
        <v>54244580.369999997</v>
      </c>
      <c r="G16" s="316" t="s">
        <v>14</v>
      </c>
      <c r="H16" s="316"/>
      <c r="I16" s="118">
        <v>22250489.800000001</v>
      </c>
      <c r="J16" s="118">
        <v>42962878.549999997</v>
      </c>
      <c r="K16" s="114"/>
    </row>
    <row r="17" spans="1:12" x14ac:dyDescent="0.25">
      <c r="A17" s="115"/>
      <c r="B17" s="303" t="s">
        <v>15</v>
      </c>
      <c r="C17" s="303"/>
      <c r="D17" s="118">
        <v>0</v>
      </c>
      <c r="E17" s="118">
        <v>0</v>
      </c>
      <c r="G17" s="316" t="s">
        <v>16</v>
      </c>
      <c r="H17" s="316"/>
      <c r="I17" s="118">
        <v>0</v>
      </c>
      <c r="J17" s="118">
        <v>0</v>
      </c>
      <c r="K17" s="114"/>
    </row>
    <row r="18" spans="1:12" x14ac:dyDescent="0.25">
      <c r="A18" s="115"/>
      <c r="B18" s="303" t="s">
        <v>17</v>
      </c>
      <c r="C18" s="303"/>
      <c r="D18" s="118">
        <v>0</v>
      </c>
      <c r="E18" s="118">
        <v>0</v>
      </c>
      <c r="G18" s="316" t="s">
        <v>18</v>
      </c>
      <c r="H18" s="316"/>
      <c r="I18" s="118">
        <v>0</v>
      </c>
      <c r="J18" s="118">
        <v>0</v>
      </c>
      <c r="K18" s="114"/>
    </row>
    <row r="19" spans="1:12" ht="25.5" customHeight="1" x14ac:dyDescent="0.25">
      <c r="A19" s="115"/>
      <c r="B19" s="316" t="s">
        <v>19</v>
      </c>
      <c r="C19" s="316"/>
      <c r="D19" s="118">
        <v>0</v>
      </c>
      <c r="E19" s="118">
        <v>0</v>
      </c>
      <c r="G19" s="317" t="s">
        <v>20</v>
      </c>
      <c r="H19" s="317"/>
      <c r="I19" s="118">
        <v>135127265.49000001</v>
      </c>
      <c r="J19" s="118">
        <v>120700148.02</v>
      </c>
      <c r="K19" s="114"/>
    </row>
    <row r="20" spans="1:12" x14ac:dyDescent="0.25">
      <c r="A20" s="115"/>
      <c r="B20" s="303" t="s">
        <v>21</v>
      </c>
      <c r="C20" s="303"/>
      <c r="D20" s="118">
        <v>368745</v>
      </c>
      <c r="E20" s="118">
        <v>368745</v>
      </c>
      <c r="G20" s="316" t="s">
        <v>22</v>
      </c>
      <c r="H20" s="316"/>
      <c r="I20" s="118">
        <v>0</v>
      </c>
      <c r="J20" s="118">
        <v>0</v>
      </c>
      <c r="K20" s="114"/>
    </row>
    <row r="21" spans="1:12" ht="12" customHeight="1" x14ac:dyDescent="0.25">
      <c r="A21" s="115"/>
      <c r="B21" s="119"/>
      <c r="C21" s="120"/>
      <c r="D21" s="218"/>
      <c r="E21" s="218"/>
      <c r="G21" s="316" t="s">
        <v>23</v>
      </c>
      <c r="H21" s="316"/>
      <c r="I21" s="118">
        <v>0</v>
      </c>
      <c r="J21" s="118">
        <v>0</v>
      </c>
      <c r="K21" s="114"/>
    </row>
    <row r="22" spans="1:12" ht="12" customHeight="1" x14ac:dyDescent="0.25">
      <c r="A22" s="121"/>
      <c r="B22" s="306" t="s">
        <v>24</v>
      </c>
      <c r="C22" s="306"/>
      <c r="D22" s="288">
        <f>SUM(D14:D20)</f>
        <v>1913291648.6700001</v>
      </c>
      <c r="E22" s="288">
        <f>SUM(E14:E20)</f>
        <v>1800563418.29</v>
      </c>
      <c r="F22" s="289"/>
      <c r="G22" s="284"/>
      <c r="H22" s="285"/>
      <c r="I22" s="90"/>
      <c r="J22" s="90"/>
      <c r="K22" s="114"/>
    </row>
    <row r="23" spans="1:12" ht="12" customHeight="1" x14ac:dyDescent="0.25">
      <c r="A23" s="121"/>
      <c r="B23" s="83"/>
      <c r="C23" s="122"/>
      <c r="D23" s="90"/>
      <c r="E23" s="90"/>
      <c r="F23" s="289"/>
      <c r="G23" s="319" t="s">
        <v>25</v>
      </c>
      <c r="H23" s="319"/>
      <c r="I23" s="288">
        <f>SUM(I14:I21)</f>
        <v>403238310.43000001</v>
      </c>
      <c r="J23" s="288">
        <f>SUM(J14:J21)</f>
        <v>391348876.54999995</v>
      </c>
      <c r="K23" s="114"/>
    </row>
    <row r="24" spans="1:12" ht="12" customHeight="1" x14ac:dyDescent="0.25">
      <c r="A24" s="115"/>
      <c r="B24" s="119"/>
      <c r="C24" s="119"/>
      <c r="D24" s="218"/>
      <c r="E24" s="218"/>
      <c r="G24" s="290"/>
      <c r="H24" s="280"/>
      <c r="I24" s="218"/>
      <c r="J24" s="218"/>
      <c r="K24" s="114"/>
    </row>
    <row r="25" spans="1:12" x14ac:dyDescent="0.25">
      <c r="A25" s="115"/>
      <c r="B25" s="306" t="s">
        <v>26</v>
      </c>
      <c r="C25" s="306"/>
      <c r="D25" s="85"/>
      <c r="E25" s="85"/>
      <c r="G25" s="319" t="s">
        <v>27</v>
      </c>
      <c r="H25" s="319"/>
      <c r="I25" s="85"/>
      <c r="J25" s="85"/>
      <c r="K25" s="114"/>
    </row>
    <row r="26" spans="1:12" x14ac:dyDescent="0.25">
      <c r="A26" s="115"/>
      <c r="B26" s="119"/>
      <c r="C26" s="119"/>
      <c r="D26" s="218"/>
      <c r="E26" s="218"/>
      <c r="G26" s="291"/>
      <c r="H26" s="280"/>
      <c r="I26" s="218"/>
      <c r="J26" s="218"/>
      <c r="K26" s="114"/>
    </row>
    <row r="27" spans="1:12" ht="12" customHeight="1" x14ac:dyDescent="0.25">
      <c r="A27" s="115"/>
      <c r="B27" s="303" t="s">
        <v>28</v>
      </c>
      <c r="C27" s="303"/>
      <c r="D27" s="118">
        <v>95367296.680000007</v>
      </c>
      <c r="E27" s="118">
        <v>79852088.120000005</v>
      </c>
      <c r="G27" s="316" t="s">
        <v>29</v>
      </c>
      <c r="H27" s="316"/>
      <c r="I27" s="118">
        <v>0</v>
      </c>
      <c r="J27" s="118">
        <v>0</v>
      </c>
      <c r="K27" s="114"/>
    </row>
    <row r="28" spans="1:12" ht="12" customHeight="1" x14ac:dyDescent="0.25">
      <c r="A28" s="115"/>
      <c r="B28" s="303" t="s">
        <v>30</v>
      </c>
      <c r="C28" s="303"/>
      <c r="D28" s="118">
        <v>123234400.5</v>
      </c>
      <c r="E28" s="118">
        <v>150105643.19999999</v>
      </c>
      <c r="G28" s="316" t="s">
        <v>31</v>
      </c>
      <c r="H28" s="316"/>
      <c r="I28" s="118">
        <v>0</v>
      </c>
      <c r="J28" s="118">
        <v>0</v>
      </c>
      <c r="K28" s="114"/>
    </row>
    <row r="29" spans="1:12" ht="12" customHeight="1" x14ac:dyDescent="0.25">
      <c r="A29" s="115"/>
      <c r="B29" s="303" t="s">
        <v>32</v>
      </c>
      <c r="C29" s="303"/>
      <c r="D29" s="118">
        <v>13376566534.48</v>
      </c>
      <c r="E29" s="118">
        <v>13032210788.34</v>
      </c>
      <c r="G29" s="316" t="s">
        <v>33</v>
      </c>
      <c r="H29" s="316"/>
      <c r="I29" s="118">
        <v>2256721767.9200001</v>
      </c>
      <c r="J29" s="118">
        <v>2256721767.9200001</v>
      </c>
      <c r="K29" s="114"/>
    </row>
    <row r="30" spans="1:12" ht="12" customHeight="1" x14ac:dyDescent="0.25">
      <c r="A30" s="115"/>
      <c r="B30" s="303" t="s">
        <v>34</v>
      </c>
      <c r="C30" s="303"/>
      <c r="D30" s="118">
        <v>1604273649.8099999</v>
      </c>
      <c r="E30" s="118">
        <v>1618217133.78</v>
      </c>
      <c r="G30" s="316" t="s">
        <v>35</v>
      </c>
      <c r="H30" s="316"/>
      <c r="I30" s="118">
        <v>13200000</v>
      </c>
      <c r="J30" s="118">
        <v>13200000</v>
      </c>
      <c r="K30" s="114"/>
    </row>
    <row r="31" spans="1:12" ht="26.25" customHeight="1" x14ac:dyDescent="0.25">
      <c r="A31" s="115"/>
      <c r="B31" s="316" t="s">
        <v>36</v>
      </c>
      <c r="C31" s="316"/>
      <c r="D31" s="118">
        <v>63892874.850000001</v>
      </c>
      <c r="E31" s="118">
        <v>61730276.909999996</v>
      </c>
      <c r="G31" s="317" t="s">
        <v>37</v>
      </c>
      <c r="H31" s="317"/>
      <c r="I31" s="118">
        <v>0</v>
      </c>
      <c r="J31" s="118">
        <v>0</v>
      </c>
      <c r="K31" s="114"/>
      <c r="L31" s="36"/>
    </row>
    <row r="32" spans="1:12" ht="12" customHeight="1" x14ac:dyDescent="0.25">
      <c r="A32" s="115"/>
      <c r="B32" s="303" t="s">
        <v>38</v>
      </c>
      <c r="C32" s="303"/>
      <c r="D32" s="118">
        <v>-1200043295.72</v>
      </c>
      <c r="E32" s="118">
        <v>-1225068706.6500001</v>
      </c>
      <c r="G32" s="316" t="s">
        <v>39</v>
      </c>
      <c r="H32" s="316"/>
      <c r="I32" s="118">
        <v>0</v>
      </c>
      <c r="J32" s="118">
        <v>0</v>
      </c>
      <c r="K32" s="114"/>
    </row>
    <row r="33" spans="1:13" ht="12" customHeight="1" x14ac:dyDescent="0.25">
      <c r="A33" s="115"/>
      <c r="B33" s="303" t="s">
        <v>40</v>
      </c>
      <c r="C33" s="303"/>
      <c r="D33" s="118">
        <v>0</v>
      </c>
      <c r="E33" s="118">
        <v>0</v>
      </c>
      <c r="G33" s="291"/>
      <c r="H33" s="280"/>
      <c r="I33" s="218"/>
      <c r="J33" s="218"/>
      <c r="K33" s="114"/>
    </row>
    <row r="34" spans="1:13" ht="12" customHeight="1" x14ac:dyDescent="0.25">
      <c r="A34" s="115"/>
      <c r="B34" s="303" t="s">
        <v>41</v>
      </c>
      <c r="C34" s="303"/>
      <c r="D34" s="118">
        <v>0</v>
      </c>
      <c r="E34" s="118">
        <v>0</v>
      </c>
      <c r="G34" s="319" t="s">
        <v>42</v>
      </c>
      <c r="H34" s="319"/>
      <c r="I34" s="288">
        <f>SUM(I27:I32)</f>
        <v>2269921767.9200001</v>
      </c>
      <c r="J34" s="288">
        <f>SUM(J27:J32)</f>
        <v>2269921767.9200001</v>
      </c>
      <c r="K34" s="114"/>
    </row>
    <row r="35" spans="1:13" ht="12" customHeight="1" x14ac:dyDescent="0.25">
      <c r="A35" s="115"/>
      <c r="B35" s="303" t="s">
        <v>43</v>
      </c>
      <c r="C35" s="303"/>
      <c r="D35" s="118">
        <v>0</v>
      </c>
      <c r="E35" s="118">
        <v>0</v>
      </c>
      <c r="G35" s="284"/>
      <c r="H35" s="281"/>
      <c r="I35" s="90"/>
      <c r="J35" s="90"/>
      <c r="K35" s="114"/>
    </row>
    <row r="36" spans="1:13" ht="12" customHeight="1" x14ac:dyDescent="0.25">
      <c r="A36" s="115"/>
      <c r="B36" s="119"/>
      <c r="C36" s="120"/>
      <c r="D36" s="218"/>
      <c r="E36" s="218"/>
      <c r="G36" s="319" t="s">
        <v>172</v>
      </c>
      <c r="H36" s="319"/>
      <c r="I36" s="288">
        <f>I23+I34</f>
        <v>2673160078.3499999</v>
      </c>
      <c r="J36" s="288">
        <f>J23+J34</f>
        <v>2661270644.4700003</v>
      </c>
      <c r="K36" s="114"/>
    </row>
    <row r="37" spans="1:13" ht="12" customHeight="1" x14ac:dyDescent="0.25">
      <c r="A37" s="121"/>
      <c r="B37" s="306" t="s">
        <v>45</v>
      </c>
      <c r="C37" s="306"/>
      <c r="D37" s="288">
        <f>SUM(D27:D35)</f>
        <v>14063291460.6</v>
      </c>
      <c r="E37" s="288">
        <f>SUM(E27:E35)</f>
        <v>13717047223.700001</v>
      </c>
      <c r="F37" s="289"/>
      <c r="G37" s="284"/>
      <c r="H37" s="292"/>
      <c r="I37" s="90"/>
      <c r="J37" s="90"/>
      <c r="K37" s="114"/>
    </row>
    <row r="38" spans="1:13" ht="12" customHeight="1" x14ac:dyDescent="0.25">
      <c r="A38" s="115"/>
      <c r="B38" s="119"/>
      <c r="C38" s="83"/>
      <c r="D38" s="218"/>
      <c r="E38" s="218"/>
      <c r="G38" s="318" t="s">
        <v>46</v>
      </c>
      <c r="H38" s="318"/>
      <c r="I38" s="218"/>
      <c r="J38" s="218"/>
      <c r="K38" s="114"/>
    </row>
    <row r="39" spans="1:13" ht="12" customHeight="1" x14ac:dyDescent="0.25">
      <c r="A39" s="115"/>
      <c r="B39" s="306" t="s">
        <v>173</v>
      </c>
      <c r="C39" s="306"/>
      <c r="D39" s="288">
        <f>D22+D37</f>
        <v>15976583109.27</v>
      </c>
      <c r="E39" s="288">
        <f>E22+E37</f>
        <v>15517610641.990002</v>
      </c>
      <c r="G39" s="284"/>
      <c r="H39" s="292"/>
      <c r="I39" s="218"/>
      <c r="J39" s="218"/>
      <c r="K39" s="114"/>
    </row>
    <row r="40" spans="1:13" ht="12" customHeight="1" x14ac:dyDescent="0.25">
      <c r="A40" s="115"/>
      <c r="B40" s="119"/>
      <c r="C40" s="119"/>
      <c r="D40" s="218"/>
      <c r="E40" s="218"/>
      <c r="G40" s="319" t="s">
        <v>48</v>
      </c>
      <c r="H40" s="319"/>
      <c r="I40" s="288">
        <f>SUM(I42:I44)</f>
        <v>3458785592.75</v>
      </c>
      <c r="J40" s="288">
        <f>SUM(J42:J44)</f>
        <v>3494186090.5900002</v>
      </c>
      <c r="K40" s="114"/>
      <c r="M40" s="36"/>
    </row>
    <row r="41" spans="1:13" ht="12" customHeight="1" x14ac:dyDescent="0.25">
      <c r="A41" s="115"/>
      <c r="B41" s="119"/>
      <c r="C41" s="119"/>
      <c r="D41" s="218"/>
      <c r="E41" s="218"/>
      <c r="G41" s="291"/>
      <c r="H41" s="127"/>
      <c r="I41" s="218"/>
      <c r="J41" s="218"/>
      <c r="K41" s="114"/>
    </row>
    <row r="42" spans="1:13" ht="12" customHeight="1" x14ac:dyDescent="0.25">
      <c r="A42" s="115"/>
      <c r="B42" s="119"/>
      <c r="C42" s="119"/>
      <c r="D42" s="218"/>
      <c r="E42" s="218"/>
      <c r="G42" s="316" t="s">
        <v>49</v>
      </c>
      <c r="H42" s="316"/>
      <c r="I42" s="118">
        <v>3042176362.6300001</v>
      </c>
      <c r="J42" s="118">
        <v>3081590854.1300001</v>
      </c>
      <c r="K42" s="114"/>
    </row>
    <row r="43" spans="1:13" ht="12" customHeight="1" x14ac:dyDescent="0.25">
      <c r="A43" s="115"/>
      <c r="B43" s="119"/>
      <c r="C43" s="323" t="s">
        <v>77</v>
      </c>
      <c r="D43" s="323"/>
      <c r="E43" s="218"/>
      <c r="G43" s="316" t="s">
        <v>50</v>
      </c>
      <c r="H43" s="316"/>
      <c r="I43" s="118">
        <v>416609230.12</v>
      </c>
      <c r="J43" s="118">
        <v>412595236.45999998</v>
      </c>
      <c r="K43" s="114"/>
    </row>
    <row r="44" spans="1:13" x14ac:dyDescent="0.25">
      <c r="A44" s="115"/>
      <c r="B44" s="119"/>
      <c r="C44" s="323"/>
      <c r="D44" s="323"/>
      <c r="E44" s="218"/>
      <c r="G44" s="316" t="s">
        <v>51</v>
      </c>
      <c r="H44" s="316"/>
      <c r="I44" s="118">
        <v>0</v>
      </c>
      <c r="J44" s="118">
        <v>0</v>
      </c>
      <c r="K44" s="114"/>
      <c r="M44" s="44"/>
    </row>
    <row r="45" spans="1:13" x14ac:dyDescent="0.25">
      <c r="A45" s="115"/>
      <c r="B45" s="119"/>
      <c r="C45" s="323"/>
      <c r="D45" s="323"/>
      <c r="E45" s="218"/>
      <c r="G45" s="291"/>
      <c r="H45" s="127"/>
      <c r="I45" s="218"/>
      <c r="J45" s="218"/>
      <c r="K45" s="114"/>
    </row>
    <row r="46" spans="1:13" ht="12" customHeight="1" x14ac:dyDescent="0.25">
      <c r="A46" s="115"/>
      <c r="B46" s="119"/>
      <c r="C46" s="323"/>
      <c r="D46" s="323"/>
      <c r="E46" s="218"/>
      <c r="G46" s="319" t="s">
        <v>52</v>
      </c>
      <c r="H46" s="319"/>
      <c r="I46" s="288">
        <f>SUM(I48:I52)</f>
        <v>9844637438.1700001</v>
      </c>
      <c r="J46" s="288">
        <f>SUM(J48:J52)</f>
        <v>9362153906.9299984</v>
      </c>
      <c r="K46" s="114"/>
    </row>
    <row r="47" spans="1:13" ht="12" customHeight="1" x14ac:dyDescent="0.25">
      <c r="A47" s="115"/>
      <c r="B47" s="119"/>
      <c r="C47" s="323"/>
      <c r="D47" s="323"/>
      <c r="E47" s="218"/>
      <c r="G47" s="284"/>
      <c r="H47" s="127"/>
      <c r="I47" s="293"/>
      <c r="J47" s="293"/>
      <c r="K47" s="114"/>
    </row>
    <row r="48" spans="1:13" x14ac:dyDescent="0.25">
      <c r="A48" s="115"/>
      <c r="B48" s="119"/>
      <c r="C48" s="323"/>
      <c r="D48" s="323"/>
      <c r="E48" s="218"/>
      <c r="G48" s="316" t="s">
        <v>53</v>
      </c>
      <c r="H48" s="316"/>
      <c r="I48" s="118">
        <f>+EA!D66</f>
        <v>597902920.72000122</v>
      </c>
      <c r="J48" s="118">
        <f>+EA!E66</f>
        <v>1533697604.9899979</v>
      </c>
      <c r="K48" s="114"/>
    </row>
    <row r="49" spans="1:13" x14ac:dyDescent="0.25">
      <c r="A49" s="115"/>
      <c r="B49" s="119"/>
      <c r="C49" s="323"/>
      <c r="D49" s="323"/>
      <c r="E49" s="218"/>
      <c r="G49" s="316" t="s">
        <v>54</v>
      </c>
      <c r="H49" s="316"/>
      <c r="I49" s="118">
        <v>8686024759.2299995</v>
      </c>
      <c r="J49" s="118">
        <v>7277956924.1999998</v>
      </c>
      <c r="K49" s="114"/>
      <c r="M49" s="36"/>
    </row>
    <row r="50" spans="1:13" x14ac:dyDescent="0.25">
      <c r="A50" s="115"/>
      <c r="B50" s="119"/>
      <c r="C50" s="323"/>
      <c r="D50" s="323"/>
      <c r="E50" s="218"/>
      <c r="G50" s="316" t="s">
        <v>55</v>
      </c>
      <c r="H50" s="316"/>
      <c r="I50" s="118">
        <v>560709758.22000003</v>
      </c>
      <c r="J50" s="118">
        <v>550499377.74000001</v>
      </c>
      <c r="K50" s="114"/>
      <c r="M50" s="36"/>
    </row>
    <row r="51" spans="1:13" x14ac:dyDescent="0.25">
      <c r="A51" s="115"/>
      <c r="B51" s="119"/>
      <c r="C51" s="119"/>
      <c r="D51" s="218"/>
      <c r="E51" s="218"/>
      <c r="G51" s="316" t="s">
        <v>56</v>
      </c>
      <c r="H51" s="316"/>
      <c r="I51" s="118">
        <v>0</v>
      </c>
      <c r="J51" s="118">
        <v>0</v>
      </c>
      <c r="K51" s="114"/>
    </row>
    <row r="52" spans="1:13" x14ac:dyDescent="0.25">
      <c r="A52" s="115"/>
      <c r="B52" s="119"/>
      <c r="C52" s="119"/>
      <c r="D52" s="218"/>
      <c r="E52" s="218"/>
      <c r="G52" s="316" t="s">
        <v>57</v>
      </c>
      <c r="H52" s="316"/>
      <c r="I52" s="118">
        <v>0</v>
      </c>
      <c r="J52" s="118">
        <v>0</v>
      </c>
      <c r="K52" s="114"/>
    </row>
    <row r="53" spans="1:13" x14ac:dyDescent="0.25">
      <c r="A53" s="115"/>
      <c r="B53" s="119"/>
      <c r="C53" s="119"/>
      <c r="D53" s="218"/>
      <c r="E53" s="218"/>
      <c r="G53" s="291"/>
      <c r="H53" s="127"/>
      <c r="I53" s="218"/>
      <c r="J53" s="218"/>
      <c r="K53" s="114"/>
    </row>
    <row r="54" spans="1:13" ht="25.5" customHeight="1" x14ac:dyDescent="0.25">
      <c r="A54" s="115"/>
      <c r="B54" s="119"/>
      <c r="C54" s="119"/>
      <c r="D54" s="218"/>
      <c r="E54" s="218"/>
      <c r="G54" s="319" t="s">
        <v>58</v>
      </c>
      <c r="H54" s="319"/>
      <c r="I54" s="288">
        <f>SUM(I56:I57)</f>
        <v>0</v>
      </c>
      <c r="J54" s="288">
        <f>SUM(J56:J57)</f>
        <v>0</v>
      </c>
      <c r="K54" s="114"/>
    </row>
    <row r="55" spans="1:13" x14ac:dyDescent="0.25">
      <c r="A55" s="115"/>
      <c r="B55" s="119"/>
      <c r="C55" s="119"/>
      <c r="D55" s="218"/>
      <c r="E55" s="218"/>
      <c r="G55" s="291"/>
      <c r="H55" s="127"/>
      <c r="I55" s="218"/>
      <c r="J55" s="218"/>
      <c r="K55" s="114"/>
    </row>
    <row r="56" spans="1:13" x14ac:dyDescent="0.25">
      <c r="A56" s="115"/>
      <c r="B56" s="119"/>
      <c r="C56" s="119"/>
      <c r="D56" s="218"/>
      <c r="E56" s="218"/>
      <c r="G56" s="316" t="s">
        <v>59</v>
      </c>
      <c r="H56" s="316"/>
      <c r="I56" s="118">
        <v>0</v>
      </c>
      <c r="J56" s="118">
        <v>0</v>
      </c>
      <c r="K56" s="114"/>
    </row>
    <row r="57" spans="1:13" x14ac:dyDescent="0.25">
      <c r="A57" s="115"/>
      <c r="B57" s="119"/>
      <c r="C57" s="119"/>
      <c r="D57" s="218"/>
      <c r="E57" s="218"/>
      <c r="G57" s="316" t="s">
        <v>60</v>
      </c>
      <c r="H57" s="316"/>
      <c r="I57" s="118">
        <v>0</v>
      </c>
      <c r="J57" s="118">
        <v>0</v>
      </c>
      <c r="K57" s="114"/>
    </row>
    <row r="58" spans="1:13" ht="9.9499999999999993" customHeight="1" x14ac:dyDescent="0.25">
      <c r="A58" s="115"/>
      <c r="B58" s="119"/>
      <c r="C58" s="119"/>
      <c r="D58" s="218"/>
      <c r="E58" s="218"/>
      <c r="G58" s="291"/>
      <c r="H58" s="294"/>
      <c r="I58" s="218"/>
      <c r="J58" s="218"/>
      <c r="K58" s="114"/>
    </row>
    <row r="59" spans="1:13" x14ac:dyDescent="0.25">
      <c r="A59" s="115"/>
      <c r="B59" s="119"/>
      <c r="C59" s="119"/>
      <c r="D59" s="218"/>
      <c r="E59" s="218"/>
      <c r="G59" s="319" t="s">
        <v>61</v>
      </c>
      <c r="H59" s="319"/>
      <c r="I59" s="288">
        <f>I40+I46+I54</f>
        <v>13303423030.92</v>
      </c>
      <c r="J59" s="288">
        <f>J40+J46+J54</f>
        <v>12856339997.519999</v>
      </c>
      <c r="K59" s="114"/>
    </row>
    <row r="60" spans="1:13" ht="9.9499999999999993" customHeight="1" x14ac:dyDescent="0.25">
      <c r="A60" s="115"/>
      <c r="B60" s="119"/>
      <c r="C60" s="119"/>
      <c r="D60" s="218"/>
      <c r="E60" s="218"/>
      <c r="G60" s="291"/>
      <c r="H60" s="127"/>
      <c r="I60" s="218"/>
      <c r="J60" s="218"/>
      <c r="K60" s="114"/>
    </row>
    <row r="61" spans="1:13" x14ac:dyDescent="0.25">
      <c r="A61" s="115"/>
      <c r="B61" s="119"/>
      <c r="C61" s="119"/>
      <c r="D61" s="218"/>
      <c r="E61" s="218"/>
      <c r="G61" s="319" t="s">
        <v>174</v>
      </c>
      <c r="H61" s="319"/>
      <c r="I61" s="288">
        <f>I36+I59</f>
        <v>15976583109.27</v>
      </c>
      <c r="J61" s="288">
        <f>J36+J59</f>
        <v>15517610641.989998</v>
      </c>
      <c r="K61" s="114"/>
    </row>
    <row r="62" spans="1:13" ht="6" customHeight="1" x14ac:dyDescent="0.25">
      <c r="A62" s="124"/>
      <c r="B62" s="125"/>
      <c r="C62" s="125"/>
      <c r="D62" s="295"/>
      <c r="E62" s="295"/>
      <c r="F62" s="296"/>
      <c r="G62" s="297"/>
      <c r="H62" s="297"/>
      <c r="I62" s="295"/>
      <c r="J62" s="295"/>
      <c r="K62" s="98"/>
    </row>
    <row r="63" spans="1:13" ht="6" customHeight="1" x14ac:dyDescent="0.25">
      <c r="B63" s="91"/>
      <c r="C63" s="100"/>
      <c r="D63" s="218"/>
      <c r="E63" s="218"/>
      <c r="G63" s="127"/>
      <c r="H63" s="127"/>
      <c r="I63" s="218"/>
      <c r="J63" s="218"/>
    </row>
    <row r="64" spans="1:13" ht="6" customHeight="1" x14ac:dyDescent="0.25">
      <c r="B64" s="91"/>
      <c r="C64" s="100"/>
      <c r="D64" s="218"/>
      <c r="E64" s="218"/>
      <c r="G64" s="127"/>
      <c r="H64" s="127"/>
      <c r="I64" s="218"/>
      <c r="J64" s="218"/>
    </row>
    <row r="65" spans="2:12" ht="6" customHeight="1" x14ac:dyDescent="0.25">
      <c r="B65" s="91"/>
      <c r="C65" s="100"/>
      <c r="D65" s="218"/>
      <c r="E65" s="218"/>
      <c r="G65" s="127"/>
      <c r="H65" s="127"/>
      <c r="I65" s="218"/>
      <c r="J65" s="218"/>
    </row>
    <row r="66" spans="2:12" ht="15" customHeight="1" x14ac:dyDescent="0.25">
      <c r="B66" s="322" t="s">
        <v>209</v>
      </c>
      <c r="C66" s="322"/>
      <c r="D66" s="322"/>
      <c r="E66" s="322"/>
      <c r="F66" s="322"/>
      <c r="G66" s="322"/>
      <c r="H66" s="322"/>
      <c r="I66" s="322"/>
      <c r="J66" s="322"/>
    </row>
    <row r="67" spans="2:12" ht="9.75" customHeight="1" x14ac:dyDescent="0.25">
      <c r="B67" s="91"/>
      <c r="C67" s="100"/>
      <c r="D67" s="218"/>
      <c r="E67" s="218"/>
      <c r="G67" s="127"/>
      <c r="H67" s="127"/>
      <c r="I67" s="218"/>
      <c r="J67" s="218"/>
    </row>
    <row r="68" spans="2:12" ht="50.1" customHeight="1" x14ac:dyDescent="0.25">
      <c r="B68" s="91"/>
      <c r="C68" s="91"/>
      <c r="D68" s="127"/>
      <c r="E68" s="218"/>
      <c r="G68" s="104"/>
      <c r="H68" s="104"/>
      <c r="I68" s="218"/>
      <c r="J68" s="218"/>
      <c r="L68" s="36"/>
    </row>
    <row r="69" spans="2:12" ht="14.1" customHeight="1" x14ac:dyDescent="0.25">
      <c r="B69" s="128"/>
      <c r="C69" s="313"/>
      <c r="D69" s="313"/>
      <c r="E69" s="218"/>
      <c r="F69" s="298"/>
      <c r="G69" s="320"/>
      <c r="H69" s="320"/>
      <c r="I69" s="79"/>
      <c r="J69" s="218"/>
    </row>
    <row r="70" spans="2:12" ht="14.1" customHeight="1" x14ac:dyDescent="0.25">
      <c r="B70" s="129"/>
      <c r="C70" s="310"/>
      <c r="D70" s="310"/>
      <c r="E70" s="218"/>
      <c r="F70" s="298"/>
      <c r="G70" s="321"/>
      <c r="H70" s="321"/>
      <c r="I70" s="79"/>
      <c r="J70" s="218"/>
    </row>
  </sheetData>
  <sheetProtection formatCells="0" selectLockedCells="1"/>
  <mergeCells count="75">
    <mergeCell ref="A2:K2"/>
    <mergeCell ref="A3:K3"/>
    <mergeCell ref="A4:K4"/>
    <mergeCell ref="A1:K1"/>
    <mergeCell ref="A6:A7"/>
    <mergeCell ref="B6:C7"/>
    <mergeCell ref="F6:F7"/>
    <mergeCell ref="G6:H7"/>
    <mergeCell ref="I6:J6"/>
    <mergeCell ref="D6:E6"/>
    <mergeCell ref="A5:K5"/>
    <mergeCell ref="G17:H17"/>
    <mergeCell ref="B10:C10"/>
    <mergeCell ref="B12:C12"/>
    <mergeCell ref="G12:H12"/>
    <mergeCell ref="B14:C14"/>
    <mergeCell ref="G14:H14"/>
    <mergeCell ref="G10:H10"/>
    <mergeCell ref="B15:C15"/>
    <mergeCell ref="G15:H15"/>
    <mergeCell ref="B16:C16"/>
    <mergeCell ref="G16:H16"/>
    <mergeCell ref="B17:C17"/>
    <mergeCell ref="B29:C29"/>
    <mergeCell ref="G29:H29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46:H46"/>
    <mergeCell ref="G48:H48"/>
    <mergeCell ref="G49:H49"/>
    <mergeCell ref="G31:H31"/>
    <mergeCell ref="C43:D50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B66:J66"/>
    <mergeCell ref="G59:H59"/>
    <mergeCell ref="G61:H61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8:H28"/>
    <mergeCell ref="B27:C27"/>
    <mergeCell ref="G27:H27"/>
    <mergeCell ref="B32:C32"/>
    <mergeCell ref="G32:H32"/>
    <mergeCell ref="G25:H25"/>
    <mergeCell ref="G21:H21"/>
    <mergeCell ref="B18:C18"/>
    <mergeCell ref="G18:H18"/>
    <mergeCell ref="B19:C19"/>
    <mergeCell ref="G19:H19"/>
    <mergeCell ref="B20:C20"/>
    <mergeCell ref="G20:H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59055118110236227" right="0.19685039370078741" top="0.55118110236220474" bottom="0.59055118110236227" header="0" footer="0"/>
  <pageSetup paperSize="9" scale="58" orientation="landscape" r:id="rId1"/>
  <ignoredErrors>
    <ignoredError sqref="I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2"/>
  <sheetViews>
    <sheetView topLeftCell="A28" zoomScaleNormal="100" zoomScalePageLayoutView="80" workbookViewId="0">
      <selection activeCell="E22" sqref="E22"/>
    </sheetView>
  </sheetViews>
  <sheetFormatPr baseColWidth="10" defaultRowHeight="12.75" x14ac:dyDescent="0.25"/>
  <cols>
    <col min="1" max="1" width="4.5703125" style="102" customWidth="1"/>
    <col min="2" max="2" width="24.7109375" style="102" customWidth="1"/>
    <col min="3" max="3" width="40" style="102" customWidth="1"/>
    <col min="4" max="5" width="18.7109375" style="149" customWidth="1"/>
    <col min="6" max="6" width="3.85546875" style="102" customWidth="1"/>
    <col min="7" max="16384" width="11.42578125" style="16"/>
  </cols>
  <sheetData>
    <row r="1" spans="1:6" s="20" customFormat="1" ht="19.5" customHeight="1" x14ac:dyDescent="0.25">
      <c r="A1" s="315"/>
      <c r="B1" s="315"/>
      <c r="C1" s="315"/>
      <c r="D1" s="315"/>
      <c r="E1" s="315"/>
      <c r="F1" s="315"/>
    </row>
    <row r="2" spans="1:6" ht="14.1" customHeight="1" x14ac:dyDescent="0.2">
      <c r="A2" s="324" t="s">
        <v>208</v>
      </c>
      <c r="B2" s="324"/>
      <c r="C2" s="324"/>
      <c r="D2" s="324"/>
      <c r="E2" s="324"/>
      <c r="F2" s="324"/>
    </row>
    <row r="3" spans="1:6" ht="14.1" customHeight="1" x14ac:dyDescent="0.2">
      <c r="A3" s="307" t="s">
        <v>65</v>
      </c>
      <c r="B3" s="307"/>
      <c r="C3" s="307"/>
      <c r="D3" s="307"/>
      <c r="E3" s="307"/>
      <c r="F3" s="307"/>
    </row>
    <row r="4" spans="1:6" ht="14.1" customHeight="1" x14ac:dyDescent="0.2">
      <c r="A4" s="307" t="s">
        <v>226</v>
      </c>
      <c r="B4" s="307"/>
      <c r="C4" s="307"/>
      <c r="D4" s="307"/>
      <c r="E4" s="307"/>
      <c r="F4" s="307"/>
    </row>
    <row r="5" spans="1:6" ht="17.25" customHeight="1" x14ac:dyDescent="0.2">
      <c r="A5" s="335" t="s">
        <v>223</v>
      </c>
      <c r="B5" s="335"/>
      <c r="C5" s="335"/>
      <c r="D5" s="335"/>
      <c r="E5" s="335"/>
      <c r="F5" s="335"/>
    </row>
    <row r="6" spans="1:6" s="20" customFormat="1" ht="20.100000000000001" customHeight="1" x14ac:dyDescent="0.2">
      <c r="A6" s="131"/>
      <c r="B6" s="302" t="s">
        <v>75</v>
      </c>
      <c r="C6" s="302"/>
      <c r="D6" s="132" t="s">
        <v>66</v>
      </c>
      <c r="E6" s="132" t="s">
        <v>67</v>
      </c>
      <c r="F6" s="70"/>
    </row>
    <row r="7" spans="1:6" ht="3" customHeight="1" x14ac:dyDescent="0.25">
      <c r="A7" s="71"/>
      <c r="B7" s="72"/>
      <c r="C7" s="72"/>
      <c r="D7" s="133"/>
      <c r="E7" s="133"/>
      <c r="F7" s="74"/>
    </row>
    <row r="8" spans="1:6" s="20" customFormat="1" ht="3" customHeight="1" x14ac:dyDescent="0.25">
      <c r="A8" s="115"/>
      <c r="B8" s="134"/>
      <c r="C8" s="134"/>
      <c r="D8" s="135"/>
      <c r="E8" s="135"/>
      <c r="F8" s="77"/>
    </row>
    <row r="9" spans="1:6" x14ac:dyDescent="0.2">
      <c r="A9" s="80"/>
      <c r="B9" s="305" t="s">
        <v>5</v>
      </c>
      <c r="C9" s="305"/>
      <c r="D9" s="136">
        <f>D11+D21</f>
        <v>46107763.37000002</v>
      </c>
      <c r="E9" s="136">
        <f>E11+E21</f>
        <v>505080230.6499995</v>
      </c>
      <c r="F9" s="77"/>
    </row>
    <row r="10" spans="1:6" x14ac:dyDescent="0.2">
      <c r="A10" s="78"/>
      <c r="B10" s="83"/>
      <c r="C10" s="117"/>
      <c r="D10" s="137"/>
      <c r="E10" s="137"/>
      <c r="F10" s="77"/>
    </row>
    <row r="11" spans="1:6" x14ac:dyDescent="0.2">
      <c r="A11" s="78"/>
      <c r="B11" s="305" t="s">
        <v>7</v>
      </c>
      <c r="C11" s="305"/>
      <c r="D11" s="136">
        <f>SUM(D13:D19)</f>
        <v>5293036.700000003</v>
      </c>
      <c r="E11" s="136">
        <f>SUM(E13:E19)</f>
        <v>118021267.08000007</v>
      </c>
      <c r="F11" s="77"/>
    </row>
    <row r="12" spans="1:6" x14ac:dyDescent="0.2">
      <c r="A12" s="78"/>
      <c r="B12" s="83"/>
      <c r="C12" s="117"/>
      <c r="D12" s="137"/>
      <c r="E12" s="137"/>
      <c r="F12" s="77"/>
    </row>
    <row r="13" spans="1:6" x14ac:dyDescent="0.2">
      <c r="A13" s="80"/>
      <c r="B13" s="303" t="s">
        <v>9</v>
      </c>
      <c r="C13" s="303"/>
      <c r="D13" s="138">
        <f>IF(ESF!D14&lt;ESF!E14,ESF!E14-ESF!D14,0)</f>
        <v>0</v>
      </c>
      <c r="E13" s="138">
        <f>IF(D13&gt;0,0,ESF!D14-ESF!E14)</f>
        <v>99583939.420000076</v>
      </c>
      <c r="F13" s="77"/>
    </row>
    <row r="14" spans="1:6" x14ac:dyDescent="0.2">
      <c r="A14" s="80"/>
      <c r="B14" s="303" t="s">
        <v>11</v>
      </c>
      <c r="C14" s="303"/>
      <c r="D14" s="138">
        <f>IF(ESF!D15&lt;ESF!E15,ESF!E15-ESF!D15,0)</f>
        <v>5293036.700000003</v>
      </c>
      <c r="E14" s="138">
        <f>IF(D14&gt;0,0,ESF!D15-ESF!E15)</f>
        <v>0</v>
      </c>
      <c r="F14" s="77"/>
    </row>
    <row r="15" spans="1:6" x14ac:dyDescent="0.2">
      <c r="A15" s="80"/>
      <c r="B15" s="303" t="s">
        <v>13</v>
      </c>
      <c r="C15" s="303"/>
      <c r="D15" s="138">
        <f>IF(ESF!D16&lt;ESF!E16,ESF!E16-ESF!D16,0)</f>
        <v>0</v>
      </c>
      <c r="E15" s="138">
        <f>IF(D15&gt;0,0,ESF!D16-ESF!E16)</f>
        <v>18437327.660000004</v>
      </c>
      <c r="F15" s="77"/>
    </row>
    <row r="16" spans="1:6" x14ac:dyDescent="0.2">
      <c r="A16" s="80"/>
      <c r="B16" s="303" t="s">
        <v>15</v>
      </c>
      <c r="C16" s="303"/>
      <c r="D16" s="138">
        <f>IF(ESF!D17&lt;ESF!E17,ESF!E17-ESF!D17,0)</f>
        <v>0</v>
      </c>
      <c r="E16" s="138">
        <f>IF(D16&gt;0,0,ESF!D17-ESF!E17)</f>
        <v>0</v>
      </c>
      <c r="F16" s="77"/>
    </row>
    <row r="17" spans="1:10" x14ac:dyDescent="0.2">
      <c r="A17" s="80"/>
      <c r="B17" s="303" t="s">
        <v>17</v>
      </c>
      <c r="C17" s="303"/>
      <c r="D17" s="138">
        <f>IF(ESF!D18&lt;ESF!E18,ESF!E18-ESF!D18,0)</f>
        <v>0</v>
      </c>
      <c r="E17" s="138">
        <f>IF(D17&gt;0,0,ESF!D18-ESF!E18)</f>
        <v>0</v>
      </c>
      <c r="F17" s="77"/>
    </row>
    <row r="18" spans="1:10" x14ac:dyDescent="0.2">
      <c r="A18" s="80"/>
      <c r="B18" s="303" t="s">
        <v>19</v>
      </c>
      <c r="C18" s="303"/>
      <c r="D18" s="138">
        <f>IF(ESF!D19&lt;ESF!E19,ESF!E19-ESF!D19,0)</f>
        <v>0</v>
      </c>
      <c r="E18" s="138">
        <f>IF(D18&gt;0,0,ESF!D19-ESF!E19)</f>
        <v>0</v>
      </c>
      <c r="F18" s="77"/>
    </row>
    <row r="19" spans="1:10" x14ac:dyDescent="0.2">
      <c r="A19" s="80"/>
      <c r="B19" s="303" t="s">
        <v>21</v>
      </c>
      <c r="C19" s="303"/>
      <c r="D19" s="138">
        <f>IF(ESF!D20&lt;ESF!E20,ESF!E20-ESF!D20,0)</f>
        <v>0</v>
      </c>
      <c r="E19" s="138">
        <f>IF(D19&gt;0,0,ESF!D20-ESF!E20)</f>
        <v>0</v>
      </c>
      <c r="F19" s="77"/>
    </row>
    <row r="20" spans="1:10" x14ac:dyDescent="0.2">
      <c r="A20" s="78"/>
      <c r="B20" s="83"/>
      <c r="C20" s="117"/>
      <c r="D20" s="137"/>
      <c r="E20" s="137"/>
      <c r="F20" s="77"/>
    </row>
    <row r="21" spans="1:10" x14ac:dyDescent="0.2">
      <c r="A21" s="78"/>
      <c r="B21" s="305" t="s">
        <v>26</v>
      </c>
      <c r="C21" s="305"/>
      <c r="D21" s="136">
        <f>SUM(D23:D31)</f>
        <v>40814726.670000017</v>
      </c>
      <c r="E21" s="136">
        <f>SUM(E23:E31)</f>
        <v>387058963.56999946</v>
      </c>
      <c r="F21" s="77"/>
    </row>
    <row r="22" spans="1:10" x14ac:dyDescent="0.2">
      <c r="A22" s="78"/>
      <c r="B22" s="83"/>
      <c r="C22" s="117"/>
      <c r="D22" s="137"/>
      <c r="E22" s="137"/>
      <c r="F22" s="77"/>
      <c r="J22" s="30"/>
    </row>
    <row r="23" spans="1:10" x14ac:dyDescent="0.2">
      <c r="A23" s="80"/>
      <c r="B23" s="303" t="s">
        <v>28</v>
      </c>
      <c r="C23" s="303"/>
      <c r="D23" s="138">
        <f>IF(ESF!D27&lt;ESF!E27,ESF!E27-ESF!D27,0)</f>
        <v>0</v>
      </c>
      <c r="E23" s="138">
        <f>IF(D23&gt;0,0,ESF!D27-ESF!E27)</f>
        <v>15515208.560000002</v>
      </c>
      <c r="F23" s="77"/>
    </row>
    <row r="24" spans="1:10" x14ac:dyDescent="0.2">
      <c r="A24" s="80"/>
      <c r="B24" s="303" t="s">
        <v>30</v>
      </c>
      <c r="C24" s="303"/>
      <c r="D24" s="138">
        <f>IF(ESF!D28&lt;ESF!E28,ESF!E28-ESF!D28,0)</f>
        <v>26871242.699999988</v>
      </c>
      <c r="E24" s="138">
        <f>IF(D24&gt;0,0,ESF!D28-ESF!E28)</f>
        <v>0</v>
      </c>
      <c r="F24" s="77"/>
    </row>
    <row r="25" spans="1:10" x14ac:dyDescent="0.2">
      <c r="A25" s="80"/>
      <c r="B25" s="303" t="s">
        <v>32</v>
      </c>
      <c r="C25" s="303"/>
      <c r="D25" s="138">
        <f>IF(ESF!D29&lt;ESF!E29,ESF!E29-ESF!D29,0)</f>
        <v>0</v>
      </c>
      <c r="E25" s="138">
        <f>IF(D25&gt;0,0,ESF!D29-ESF!E29)</f>
        <v>344355746.13999939</v>
      </c>
      <c r="F25" s="77"/>
    </row>
    <row r="26" spans="1:10" x14ac:dyDescent="0.2">
      <c r="A26" s="80"/>
      <c r="B26" s="303" t="s">
        <v>34</v>
      </c>
      <c r="C26" s="303"/>
      <c r="D26" s="138">
        <f>IF(ESF!D30&lt;ESF!E30,ESF!E30-ESF!D30,0)</f>
        <v>13943483.970000029</v>
      </c>
      <c r="E26" s="138">
        <f>IF(D26&gt;0,0,ESF!D30-ESF!E30)</f>
        <v>0</v>
      </c>
      <c r="F26" s="77"/>
    </row>
    <row r="27" spans="1:10" x14ac:dyDescent="0.2">
      <c r="A27" s="80"/>
      <c r="B27" s="303" t="s">
        <v>36</v>
      </c>
      <c r="C27" s="303"/>
      <c r="D27" s="138">
        <f>IF(ESF!D31&lt;ESF!E31,ESF!E31-ESF!D31,0)</f>
        <v>0</v>
      </c>
      <c r="E27" s="138">
        <f>IF(D27&gt;0,0,ESF!D31-ESF!E31)</f>
        <v>2162597.9400000051</v>
      </c>
      <c r="F27" s="77"/>
    </row>
    <row r="28" spans="1:10" x14ac:dyDescent="0.2">
      <c r="A28" s="80"/>
      <c r="B28" s="309" t="s">
        <v>38</v>
      </c>
      <c r="C28" s="309"/>
      <c r="D28" s="138">
        <f>IF(ESF!D32&lt;ESF!E32,ESF!E32-ESF!D32,0)</f>
        <v>0</v>
      </c>
      <c r="E28" s="138">
        <f>IF(D28&gt;0,0,ESF!D32-ESF!E32)</f>
        <v>25025410.930000067</v>
      </c>
      <c r="F28" s="77"/>
    </row>
    <row r="29" spans="1:10" x14ac:dyDescent="0.2">
      <c r="A29" s="80"/>
      <c r="B29" s="303" t="s">
        <v>40</v>
      </c>
      <c r="C29" s="303"/>
      <c r="D29" s="138">
        <f>IF(ESF!D33&lt;ESF!E33,ESF!E33-ESF!D33,0)</f>
        <v>0</v>
      </c>
      <c r="E29" s="138">
        <f>IF(D29&gt;0,0,ESF!D33-ESF!E33)</f>
        <v>0</v>
      </c>
      <c r="F29" s="77"/>
    </row>
    <row r="30" spans="1:10" x14ac:dyDescent="0.2">
      <c r="A30" s="80"/>
      <c r="B30" s="309" t="s">
        <v>41</v>
      </c>
      <c r="C30" s="309"/>
      <c r="D30" s="138">
        <f>IF(ESF!D34&lt;ESF!E34,ESF!E34-ESF!D34,0)</f>
        <v>0</v>
      </c>
      <c r="E30" s="138">
        <f>IF(D30&gt;0,0,ESF!D34-ESF!E34)</f>
        <v>0</v>
      </c>
      <c r="F30" s="77"/>
    </row>
    <row r="31" spans="1:10" x14ac:dyDescent="0.2">
      <c r="A31" s="80"/>
      <c r="B31" s="303" t="s">
        <v>43</v>
      </c>
      <c r="C31" s="303"/>
      <c r="D31" s="138">
        <f>IF(ESF!D35&lt;ESF!E35,ESF!E35-ESF!D35,0)</f>
        <v>0</v>
      </c>
      <c r="E31" s="138">
        <f>IF(D31&gt;0,0,ESF!D35-ESF!E35)</f>
        <v>0</v>
      </c>
      <c r="F31" s="77"/>
    </row>
    <row r="32" spans="1:10" x14ac:dyDescent="0.25">
      <c r="A32" s="78"/>
      <c r="B32" s="83"/>
      <c r="C32" s="117"/>
      <c r="D32" s="139"/>
      <c r="E32" s="139"/>
      <c r="F32" s="77"/>
    </row>
    <row r="33" spans="1:6" x14ac:dyDescent="0.25">
      <c r="A33" s="80"/>
      <c r="B33" s="305" t="s">
        <v>6</v>
      </c>
      <c r="C33" s="305"/>
      <c r="D33" s="136">
        <f>D35+D46</f>
        <v>32601822.63000001</v>
      </c>
      <c r="E33" s="136">
        <f>E35+E46</f>
        <v>20712388.749999996</v>
      </c>
      <c r="F33" s="114"/>
    </row>
    <row r="34" spans="1:6" x14ac:dyDescent="0.25">
      <c r="A34" s="78"/>
      <c r="B34" s="83"/>
      <c r="C34" s="83"/>
      <c r="D34" s="137"/>
      <c r="E34" s="137"/>
      <c r="F34" s="114"/>
    </row>
    <row r="35" spans="1:6" x14ac:dyDescent="0.25">
      <c r="A35" s="80"/>
      <c r="B35" s="305" t="s">
        <v>8</v>
      </c>
      <c r="C35" s="305"/>
      <c r="D35" s="136">
        <f>SUM(D37:D44)</f>
        <v>32601822.63000001</v>
      </c>
      <c r="E35" s="136">
        <f>SUM(E37:E44)</f>
        <v>20712388.749999996</v>
      </c>
      <c r="F35" s="114"/>
    </row>
    <row r="36" spans="1:6" x14ac:dyDescent="0.25">
      <c r="A36" s="78"/>
      <c r="B36" s="83"/>
      <c r="C36" s="83"/>
      <c r="D36" s="137"/>
      <c r="E36" s="137"/>
      <c r="F36" s="114"/>
    </row>
    <row r="37" spans="1:6" x14ac:dyDescent="0.25">
      <c r="A37" s="80"/>
      <c r="B37" s="303" t="s">
        <v>10</v>
      </c>
      <c r="C37" s="303"/>
      <c r="D37" s="138">
        <f>IF(ESF!I14&gt;ESF!J14,ESF!I14-ESF!J14,0)</f>
        <v>18174705.159999996</v>
      </c>
      <c r="E37" s="138">
        <f>IF(D37&gt;0,0,ESF!J14-ESF!I14)</f>
        <v>0</v>
      </c>
      <c r="F37" s="114"/>
    </row>
    <row r="38" spans="1:6" x14ac:dyDescent="0.25">
      <c r="A38" s="80"/>
      <c r="B38" s="303" t="s">
        <v>12</v>
      </c>
      <c r="C38" s="303"/>
      <c r="D38" s="138">
        <f>IF(ESF!I15&gt;ESF!J15,ESF!I15-ESF!J15,0)</f>
        <v>0</v>
      </c>
      <c r="E38" s="138">
        <f>IF(D38&gt;0,0,ESF!J15-ESF!I15)</f>
        <v>0</v>
      </c>
      <c r="F38" s="114"/>
    </row>
    <row r="39" spans="1:6" x14ac:dyDescent="0.25">
      <c r="A39" s="80"/>
      <c r="B39" s="303" t="s">
        <v>14</v>
      </c>
      <c r="C39" s="303"/>
      <c r="D39" s="138">
        <f>IF(ESF!I16&gt;ESF!J16,ESF!I16-ESF!J16,0)</f>
        <v>0</v>
      </c>
      <c r="E39" s="138">
        <f>IF(D39&gt;0,0,ESF!J16-ESF!I16)</f>
        <v>20712388.749999996</v>
      </c>
      <c r="F39" s="114"/>
    </row>
    <row r="40" spans="1:6" x14ac:dyDescent="0.25">
      <c r="A40" s="80"/>
      <c r="B40" s="303" t="s">
        <v>16</v>
      </c>
      <c r="C40" s="303"/>
      <c r="D40" s="138">
        <f>IF(ESF!I17&gt;ESF!J17,ESF!I17-ESF!J17,0)</f>
        <v>0</v>
      </c>
      <c r="E40" s="138">
        <f>IF(D40&gt;0,0,ESF!J17-ESF!I17)</f>
        <v>0</v>
      </c>
      <c r="F40" s="114"/>
    </row>
    <row r="41" spans="1:6" x14ac:dyDescent="0.25">
      <c r="A41" s="80"/>
      <c r="B41" s="303" t="s">
        <v>18</v>
      </c>
      <c r="C41" s="303"/>
      <c r="D41" s="138">
        <f>IF(ESF!I18&gt;ESF!J18,ESF!I18-ESF!J18,0)</f>
        <v>0</v>
      </c>
      <c r="E41" s="138">
        <f>IF(D41&gt;0,0,ESF!J18-ESF!I18)</f>
        <v>0</v>
      </c>
      <c r="F41" s="114"/>
    </row>
    <row r="42" spans="1:6" x14ac:dyDescent="0.25">
      <c r="A42" s="80"/>
      <c r="B42" s="309" t="s">
        <v>20</v>
      </c>
      <c r="C42" s="309"/>
      <c r="D42" s="138">
        <f>IF(ESF!I19&gt;ESF!J19,ESF!I19-ESF!J19,0)</f>
        <v>14427117.470000014</v>
      </c>
      <c r="E42" s="138">
        <f>IF(D42&gt;0,0,ESF!J19-ESF!I19)</f>
        <v>0</v>
      </c>
      <c r="F42" s="114"/>
    </row>
    <row r="43" spans="1:6" x14ac:dyDescent="0.25">
      <c r="A43" s="80"/>
      <c r="B43" s="303" t="s">
        <v>22</v>
      </c>
      <c r="C43" s="303"/>
      <c r="D43" s="138">
        <f>IF(ESF!I20&gt;ESF!J20,ESF!I20-ESF!J20,0)</f>
        <v>0</v>
      </c>
      <c r="E43" s="138">
        <f>IF(D43&gt;0,0,ESF!J20-ESF!I20)</f>
        <v>0</v>
      </c>
      <c r="F43" s="114"/>
    </row>
    <row r="44" spans="1:6" x14ac:dyDescent="0.25">
      <c r="A44" s="80"/>
      <c r="B44" s="303" t="s">
        <v>23</v>
      </c>
      <c r="C44" s="303"/>
      <c r="D44" s="138">
        <f>IF(ESF!I21&gt;ESF!J21,ESF!I21-ESF!J21,0)</f>
        <v>0</v>
      </c>
      <c r="E44" s="138">
        <f>IF(D44&gt;0,0,ESF!J21-ESF!I21)</f>
        <v>0</v>
      </c>
      <c r="F44" s="114"/>
    </row>
    <row r="45" spans="1:6" x14ac:dyDescent="0.25">
      <c r="A45" s="78"/>
      <c r="B45" s="83"/>
      <c r="C45" s="83"/>
      <c r="D45" s="137"/>
      <c r="E45" s="137"/>
      <c r="F45" s="114"/>
    </row>
    <row r="46" spans="1:6" x14ac:dyDescent="0.25">
      <c r="A46" s="80"/>
      <c r="B46" s="306" t="s">
        <v>27</v>
      </c>
      <c r="C46" s="306"/>
      <c r="D46" s="136">
        <f>SUM(D48:D53)</f>
        <v>0</v>
      </c>
      <c r="E46" s="136">
        <f>SUM(E48:E53)</f>
        <v>0</v>
      </c>
      <c r="F46" s="114"/>
    </row>
    <row r="47" spans="1:6" x14ac:dyDescent="0.25">
      <c r="A47" s="78"/>
      <c r="B47" s="83"/>
      <c r="C47" s="83"/>
      <c r="D47" s="137"/>
      <c r="E47" s="137"/>
      <c r="F47" s="114"/>
    </row>
    <row r="48" spans="1:6" x14ac:dyDescent="0.25">
      <c r="A48" s="80"/>
      <c r="B48" s="303" t="s">
        <v>29</v>
      </c>
      <c r="C48" s="303"/>
      <c r="D48" s="138">
        <f>IF(ESF!I27&gt;ESF!J27,ESF!I27-ESF!J27,0)</f>
        <v>0</v>
      </c>
      <c r="E48" s="138">
        <f>IF(D48&gt;0,0,ESF!J27-ESF!I27)</f>
        <v>0</v>
      </c>
      <c r="F48" s="114"/>
    </row>
    <row r="49" spans="1:6" x14ac:dyDescent="0.25">
      <c r="A49" s="80"/>
      <c r="B49" s="303" t="s">
        <v>31</v>
      </c>
      <c r="C49" s="303"/>
      <c r="D49" s="138">
        <f>IF(ESF!I28&gt;ESF!J28,ESF!I28-ESF!J28,0)</f>
        <v>0</v>
      </c>
      <c r="E49" s="138">
        <f>IF(D49&gt;0,0,ESF!J28-ESF!I28)</f>
        <v>0</v>
      </c>
      <c r="F49" s="114"/>
    </row>
    <row r="50" spans="1:6" x14ac:dyDescent="0.25">
      <c r="A50" s="80"/>
      <c r="B50" s="303" t="s">
        <v>33</v>
      </c>
      <c r="C50" s="303"/>
      <c r="D50" s="138">
        <f>IF(ESF!I29&gt;ESF!J29,ESF!I29-ESF!J29,0)</f>
        <v>0</v>
      </c>
      <c r="E50" s="138">
        <f>IF(D50&gt;0,0,ESF!J29-ESF!I29)</f>
        <v>0</v>
      </c>
      <c r="F50" s="114"/>
    </row>
    <row r="51" spans="1:6" x14ac:dyDescent="0.25">
      <c r="A51" s="80"/>
      <c r="B51" s="303" t="s">
        <v>35</v>
      </c>
      <c r="C51" s="303"/>
      <c r="D51" s="138">
        <f>IF(ESF!I30&gt;ESF!J30,ESF!I30-ESF!J30,0)</f>
        <v>0</v>
      </c>
      <c r="E51" s="138">
        <f>IF(D51&gt;0,0,ESF!J30-ESF!I30)</f>
        <v>0</v>
      </c>
      <c r="F51" s="114"/>
    </row>
    <row r="52" spans="1:6" x14ac:dyDescent="0.25">
      <c r="A52" s="80"/>
      <c r="B52" s="309" t="s">
        <v>37</v>
      </c>
      <c r="C52" s="309"/>
      <c r="D52" s="138">
        <f>IF(ESF!I31&gt;ESF!J31,ESF!I31-ESF!J31,0)</f>
        <v>0</v>
      </c>
      <c r="E52" s="138">
        <f>IF(D52&gt;0,0,ESF!J31-ESF!I31)</f>
        <v>0</v>
      </c>
      <c r="F52" s="114"/>
    </row>
    <row r="53" spans="1:6" x14ac:dyDescent="0.25">
      <c r="A53" s="80"/>
      <c r="B53" s="303" t="s">
        <v>39</v>
      </c>
      <c r="C53" s="303"/>
      <c r="D53" s="138">
        <f>IF(ESF!I32&gt;ESF!J32,ESF!I32-ESF!J32,0)</f>
        <v>0</v>
      </c>
      <c r="E53" s="138">
        <f>IF(D53&gt;0,0,ESF!J32-ESF!I32)</f>
        <v>0</v>
      </c>
      <c r="F53" s="114"/>
    </row>
    <row r="54" spans="1:6" x14ac:dyDescent="0.25">
      <c r="A54" s="80"/>
      <c r="B54" s="83"/>
      <c r="C54" s="83"/>
      <c r="D54" s="139"/>
      <c r="E54" s="139"/>
      <c r="F54" s="114"/>
    </row>
    <row r="55" spans="1:6" ht="19.5" customHeight="1" x14ac:dyDescent="0.25">
      <c r="A55" s="80"/>
      <c r="B55" s="305" t="s">
        <v>46</v>
      </c>
      <c r="C55" s="305"/>
      <c r="D55" s="136">
        <f>D57+D63+D71</f>
        <v>1422292209.1699998</v>
      </c>
      <c r="E55" s="136">
        <f>E57+E63+E71</f>
        <v>975209175.76999664</v>
      </c>
      <c r="F55" s="114"/>
    </row>
    <row r="56" spans="1:6" x14ac:dyDescent="0.25">
      <c r="A56" s="80"/>
      <c r="B56" s="83"/>
      <c r="C56" s="83"/>
      <c r="D56" s="137"/>
      <c r="E56" s="137"/>
      <c r="F56" s="114"/>
    </row>
    <row r="57" spans="1:6" x14ac:dyDescent="0.25">
      <c r="A57" s="80"/>
      <c r="B57" s="305" t="s">
        <v>48</v>
      </c>
      <c r="C57" s="305"/>
      <c r="D57" s="136">
        <f>SUM(D59:D61)</f>
        <v>4013993.6600000262</v>
      </c>
      <c r="E57" s="136">
        <f>SUM(E59:E61)</f>
        <v>39414491.5</v>
      </c>
      <c r="F57" s="114"/>
    </row>
    <row r="58" spans="1:6" x14ac:dyDescent="0.25">
      <c r="A58" s="80"/>
      <c r="B58" s="83"/>
      <c r="C58" s="83"/>
      <c r="D58" s="137"/>
      <c r="E58" s="137"/>
      <c r="F58" s="114"/>
    </row>
    <row r="59" spans="1:6" x14ac:dyDescent="0.25">
      <c r="A59" s="80"/>
      <c r="B59" s="303" t="s">
        <v>49</v>
      </c>
      <c r="C59" s="303"/>
      <c r="D59" s="138">
        <f>IF(ESF!I42&gt;ESF!J42,ESF!I42-ESF!J42,0)</f>
        <v>0</v>
      </c>
      <c r="E59" s="138">
        <f>IF(D59&gt;0,0,ESF!J42-ESF!I42)</f>
        <v>39414491.5</v>
      </c>
      <c r="F59" s="114"/>
    </row>
    <row r="60" spans="1:6" x14ac:dyDescent="0.25">
      <c r="A60" s="80"/>
      <c r="B60" s="303" t="s">
        <v>50</v>
      </c>
      <c r="C60" s="303"/>
      <c r="D60" s="138">
        <f>IF(ESF!I43&gt;ESF!J43,ESF!I43-ESF!J43,0)</f>
        <v>4013993.6600000262</v>
      </c>
      <c r="E60" s="138">
        <f>IF(D60&gt;0,0,ESF!J43-ESF!I43)</f>
        <v>0</v>
      </c>
      <c r="F60" s="114"/>
    </row>
    <row r="61" spans="1:6" x14ac:dyDescent="0.25">
      <c r="A61" s="80"/>
      <c r="B61" s="303" t="s">
        <v>51</v>
      </c>
      <c r="C61" s="303"/>
      <c r="D61" s="138">
        <f>IF(ESF!I44&gt;ESF!J44,ESF!I44-ESF!J44,0)</f>
        <v>0</v>
      </c>
      <c r="E61" s="138">
        <f>IF(D61&gt;0,0,ESF!J44-ESF!I44)</f>
        <v>0</v>
      </c>
      <c r="F61" s="114"/>
    </row>
    <row r="62" spans="1:6" x14ac:dyDescent="0.25">
      <c r="A62" s="80"/>
      <c r="B62" s="83"/>
      <c r="C62" s="83"/>
      <c r="D62" s="137"/>
      <c r="E62" s="137"/>
      <c r="F62" s="114"/>
    </row>
    <row r="63" spans="1:6" x14ac:dyDescent="0.25">
      <c r="A63" s="80"/>
      <c r="B63" s="305" t="s">
        <v>52</v>
      </c>
      <c r="C63" s="305"/>
      <c r="D63" s="136">
        <f>SUM(D65:D69)</f>
        <v>1418278215.5099998</v>
      </c>
      <c r="E63" s="136">
        <f>SUM(E65:E69)</f>
        <v>935794684.26999664</v>
      </c>
      <c r="F63" s="114"/>
    </row>
    <row r="64" spans="1:6" x14ac:dyDescent="0.25">
      <c r="A64" s="80"/>
      <c r="B64" s="83"/>
      <c r="C64" s="83"/>
      <c r="D64" s="137"/>
      <c r="E64" s="137"/>
      <c r="F64" s="114"/>
    </row>
    <row r="65" spans="1:6" x14ac:dyDescent="0.25">
      <c r="A65" s="80"/>
      <c r="B65" s="303" t="s">
        <v>53</v>
      </c>
      <c r="C65" s="303"/>
      <c r="D65" s="138">
        <f>IF(ESF!I48&gt;ESF!J48,ESF!I48-ESF!J48,0)</f>
        <v>0</v>
      </c>
      <c r="E65" s="138">
        <f>IF(D65&gt;0,0,ESF!J48-ESF!I48)</f>
        <v>935794684.26999664</v>
      </c>
      <c r="F65" s="114"/>
    </row>
    <row r="66" spans="1:6" x14ac:dyDescent="0.25">
      <c r="A66" s="80"/>
      <c r="B66" s="303" t="s">
        <v>54</v>
      </c>
      <c r="C66" s="303"/>
      <c r="D66" s="138">
        <f>IF(ESF!I49&gt;ESF!J49,ESF!I49-ESF!J49,0)</f>
        <v>1408067835.0299997</v>
      </c>
      <c r="E66" s="138">
        <f>IF(D66&gt;0,0,ESF!J49-ESF!I49)</f>
        <v>0</v>
      </c>
      <c r="F66" s="114"/>
    </row>
    <row r="67" spans="1:6" x14ac:dyDescent="0.25">
      <c r="A67" s="80"/>
      <c r="B67" s="303" t="s">
        <v>55</v>
      </c>
      <c r="C67" s="303"/>
      <c r="D67" s="138">
        <f>IF(ESF!I50&gt;ESF!J50,ESF!I50-ESF!J50,0)</f>
        <v>10210380.480000019</v>
      </c>
      <c r="E67" s="138">
        <f>IF(D67&gt;0,0,ESF!J50-ESF!I50)</f>
        <v>0</v>
      </c>
      <c r="F67" s="114"/>
    </row>
    <row r="68" spans="1:6" x14ac:dyDescent="0.25">
      <c r="A68" s="80"/>
      <c r="B68" s="303" t="s">
        <v>56</v>
      </c>
      <c r="C68" s="303"/>
      <c r="D68" s="138">
        <f>IF(ESF!I51&gt;ESF!J51,ESF!I51-ESF!J51,0)</f>
        <v>0</v>
      </c>
      <c r="E68" s="138">
        <f>IF(D68&gt;0,0,ESF!J51-ESF!I51)</f>
        <v>0</v>
      </c>
      <c r="F68" s="114"/>
    </row>
    <row r="69" spans="1:6" x14ac:dyDescent="0.25">
      <c r="A69" s="80"/>
      <c r="B69" s="303" t="s">
        <v>57</v>
      </c>
      <c r="C69" s="303"/>
      <c r="D69" s="138">
        <f>IF(ESF!I52&gt;ESF!J52,ESF!I52-ESF!J52,0)</f>
        <v>0</v>
      </c>
      <c r="E69" s="138">
        <f>IF(D69&gt;0,0,ESF!J52-ESF!I52)</f>
        <v>0</v>
      </c>
      <c r="F69" s="114"/>
    </row>
    <row r="70" spans="1:6" x14ac:dyDescent="0.25">
      <c r="A70" s="80"/>
      <c r="B70" s="83"/>
      <c r="C70" s="83"/>
      <c r="D70" s="137"/>
      <c r="E70" s="137"/>
      <c r="F70" s="114"/>
    </row>
    <row r="71" spans="1:6" x14ac:dyDescent="0.25">
      <c r="A71" s="80"/>
      <c r="B71" s="305" t="s">
        <v>78</v>
      </c>
      <c r="C71" s="305"/>
      <c r="D71" s="136">
        <f>SUM(D73:D74)</f>
        <v>0</v>
      </c>
      <c r="E71" s="136">
        <f>SUM(E73:E74)</f>
        <v>0</v>
      </c>
      <c r="F71" s="114"/>
    </row>
    <row r="72" spans="1:6" x14ac:dyDescent="0.25">
      <c r="A72" s="80"/>
      <c r="B72" s="83"/>
      <c r="C72" s="83"/>
      <c r="D72" s="137"/>
      <c r="E72" s="137"/>
      <c r="F72" s="114"/>
    </row>
    <row r="73" spans="1:6" x14ac:dyDescent="0.25">
      <c r="A73" s="80"/>
      <c r="B73" s="303" t="s">
        <v>59</v>
      </c>
      <c r="C73" s="303"/>
      <c r="D73" s="138">
        <f>IF(ESF!I56&gt;ESF!J56,ESF!I56-ESF!J56,0)</f>
        <v>0</v>
      </c>
      <c r="E73" s="138">
        <f>IF(D73&gt;0,0,ESF!J56-ESF!I56)</f>
        <v>0</v>
      </c>
      <c r="F73" s="114"/>
    </row>
    <row r="74" spans="1:6" x14ac:dyDescent="0.25">
      <c r="A74" s="80"/>
      <c r="B74" s="303" t="s">
        <v>60</v>
      </c>
      <c r="C74" s="303"/>
      <c r="D74" s="138">
        <f>IF(ESF!I57&gt;ESF!J57,ESF!I57-ESF!J57,0)</f>
        <v>0</v>
      </c>
      <c r="E74" s="138">
        <f>IF(D74&gt;0,0,ESF!J57-ESF!I57)</f>
        <v>0</v>
      </c>
      <c r="F74" s="114"/>
    </row>
    <row r="75" spans="1:6" ht="19.5" customHeight="1" x14ac:dyDescent="0.25">
      <c r="A75" s="140"/>
      <c r="B75" s="97"/>
      <c r="C75" s="97"/>
      <c r="D75" s="141"/>
      <c r="E75" s="141"/>
      <c r="F75" s="142"/>
    </row>
    <row r="76" spans="1:6" ht="6" customHeight="1" x14ac:dyDescent="0.25">
      <c r="A76" s="143"/>
      <c r="B76" s="99"/>
      <c r="C76" s="91"/>
      <c r="D76" s="144"/>
      <c r="E76" s="126"/>
      <c r="F76" s="101"/>
    </row>
    <row r="77" spans="1:6" ht="6" customHeight="1" x14ac:dyDescent="0.25">
      <c r="B77" s="91"/>
      <c r="C77" s="100"/>
      <c r="D77" s="126"/>
      <c r="E77" s="126"/>
    </row>
    <row r="78" spans="1:6" ht="15" customHeight="1" x14ac:dyDescent="0.2">
      <c r="A78" s="334" t="s">
        <v>209</v>
      </c>
      <c r="B78" s="334"/>
      <c r="C78" s="334"/>
      <c r="D78" s="334"/>
      <c r="E78" s="334"/>
      <c r="F78" s="334"/>
    </row>
    <row r="79" spans="1:6" ht="6" customHeight="1" x14ac:dyDescent="0.25">
      <c r="B79" s="91"/>
      <c r="C79" s="100"/>
      <c r="D79" s="126"/>
      <c r="E79" s="126"/>
    </row>
    <row r="80" spans="1:6" ht="49.5" customHeight="1" x14ac:dyDescent="0.25">
      <c r="B80" s="91"/>
      <c r="C80" s="103"/>
      <c r="D80" s="103"/>
      <c r="E80" s="104"/>
    </row>
    <row r="81" spans="1:6" ht="14.1" customHeight="1" x14ac:dyDescent="0.25">
      <c r="A81" s="145"/>
      <c r="B81" s="146"/>
      <c r="C81" s="99"/>
      <c r="D81" s="147"/>
      <c r="E81" s="147"/>
      <c r="F81" s="101"/>
    </row>
    <row r="82" spans="1:6" ht="14.1" customHeight="1" x14ac:dyDescent="0.25">
      <c r="B82" s="148"/>
      <c r="C82" s="99"/>
      <c r="D82" s="310"/>
      <c r="E82" s="310"/>
      <c r="F82" s="106"/>
    </row>
  </sheetData>
  <sheetProtection formatCells="0" selectLockedCells="1"/>
  <mergeCells count="58">
    <mergeCell ref="B16:C16"/>
    <mergeCell ref="B17:C17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A5:F5"/>
    <mergeCell ref="D82:E82"/>
    <mergeCell ref="A78:F78"/>
    <mergeCell ref="B43:C43"/>
    <mergeCell ref="B65:C65"/>
    <mergeCell ref="B44:C44"/>
    <mergeCell ref="B46:C46"/>
    <mergeCell ref="B48:C48"/>
    <mergeCell ref="B57:C57"/>
    <mergeCell ref="B59:C59"/>
    <mergeCell ref="B73:C73"/>
    <mergeCell ref="B74:C74"/>
    <mergeCell ref="B66:C66"/>
    <mergeCell ref="B67:C67"/>
    <mergeCell ref="B68:C68"/>
    <mergeCell ref="B69:C69"/>
    <mergeCell ref="B71:C71"/>
    <mergeCell ref="B63:C63"/>
    <mergeCell ref="B61:C61"/>
    <mergeCell ref="B60:C60"/>
    <mergeCell ref="B41:C41"/>
    <mergeCell ref="B42:C42"/>
    <mergeCell ref="B40:C40"/>
    <mergeCell ref="B39:C39"/>
    <mergeCell ref="B55:C55"/>
    <mergeCell ref="B49:C49"/>
    <mergeCell ref="B50:C50"/>
    <mergeCell ref="B51:C51"/>
    <mergeCell ref="B52:C52"/>
    <mergeCell ref="B53:C53"/>
    <mergeCell ref="B33:C33"/>
    <mergeCell ref="B35:C35"/>
    <mergeCell ref="B37:C37"/>
    <mergeCell ref="B38:C38"/>
    <mergeCell ref="B18:C18"/>
    <mergeCell ref="B19:C19"/>
    <mergeCell ref="B21:C21"/>
    <mergeCell ref="B23:C23"/>
    <mergeCell ref="B24:C24"/>
    <mergeCell ref="B27:C27"/>
    <mergeCell ref="B25:C25"/>
    <mergeCell ref="B26:C26"/>
    <mergeCell ref="B31:C31"/>
    <mergeCell ref="B30:C30"/>
    <mergeCell ref="B29:C29"/>
    <mergeCell ref="B28:C28"/>
  </mergeCells>
  <printOptions horizontalCentered="1" verticalCentered="1"/>
  <pageMargins left="0" right="0" top="0.98425196850393704" bottom="0.39370078740157483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5" t="s">
        <v>1</v>
      </c>
      <c r="B2" s="345"/>
      <c r="C2" s="345"/>
      <c r="D2" s="345"/>
      <c r="E2" s="13" t="e">
        <f>ESF!#REF!</f>
        <v>#REF!</v>
      </c>
    </row>
    <row r="3" spans="1:5" x14ac:dyDescent="0.25">
      <c r="A3" s="345" t="s">
        <v>3</v>
      </c>
      <c r="B3" s="345"/>
      <c r="C3" s="345"/>
      <c r="D3" s="345"/>
      <c r="E3" s="13" t="e">
        <f>ESF!#REF!</f>
        <v>#REF!</v>
      </c>
    </row>
    <row r="4" spans="1:5" x14ac:dyDescent="0.25">
      <c r="A4" s="345" t="s">
        <v>2</v>
      </c>
      <c r="B4" s="345"/>
      <c r="C4" s="345"/>
      <c r="D4" s="345"/>
      <c r="E4" s="14"/>
    </row>
    <row r="5" spans="1:5" x14ac:dyDescent="0.25">
      <c r="A5" s="345" t="s">
        <v>72</v>
      </c>
      <c r="B5" s="345"/>
      <c r="C5" s="345"/>
      <c r="D5" s="345"/>
      <c r="E5" t="s">
        <v>70</v>
      </c>
    </row>
    <row r="6" spans="1:5" x14ac:dyDescent="0.25">
      <c r="A6" s="6"/>
      <c r="B6" s="6"/>
      <c r="C6" s="340" t="s">
        <v>4</v>
      </c>
      <c r="D6" s="340"/>
      <c r="E6" s="1">
        <v>2013</v>
      </c>
    </row>
    <row r="7" spans="1:5" x14ac:dyDescent="0.25">
      <c r="A7" s="336" t="s">
        <v>68</v>
      </c>
      <c r="B7" s="337" t="s">
        <v>7</v>
      </c>
      <c r="C7" s="338" t="s">
        <v>9</v>
      </c>
      <c r="D7" s="338"/>
      <c r="E7" s="8">
        <f>ESF!D14</f>
        <v>1799373192.7</v>
      </c>
    </row>
    <row r="8" spans="1:5" x14ac:dyDescent="0.25">
      <c r="A8" s="336"/>
      <c r="B8" s="337"/>
      <c r="C8" s="338" t="s">
        <v>11</v>
      </c>
      <c r="D8" s="338"/>
      <c r="E8" s="8">
        <f>ESF!D15</f>
        <v>40867802.939999998</v>
      </c>
    </row>
    <row r="9" spans="1:5" x14ac:dyDescent="0.25">
      <c r="A9" s="336"/>
      <c r="B9" s="337"/>
      <c r="C9" s="338" t="s">
        <v>13</v>
      </c>
      <c r="D9" s="338"/>
      <c r="E9" s="8">
        <f>ESF!D16</f>
        <v>72681908.030000001</v>
      </c>
    </row>
    <row r="10" spans="1:5" x14ac:dyDescent="0.25">
      <c r="A10" s="336"/>
      <c r="B10" s="337"/>
      <c r="C10" s="338" t="s">
        <v>15</v>
      </c>
      <c r="D10" s="338"/>
      <c r="E10" s="8">
        <f>ESF!D17</f>
        <v>0</v>
      </c>
    </row>
    <row r="11" spans="1:5" x14ac:dyDescent="0.25">
      <c r="A11" s="336"/>
      <c r="B11" s="337"/>
      <c r="C11" s="338" t="s">
        <v>17</v>
      </c>
      <c r="D11" s="338"/>
      <c r="E11" s="8">
        <f>ESF!D18</f>
        <v>0</v>
      </c>
    </row>
    <row r="12" spans="1:5" x14ac:dyDescent="0.25">
      <c r="A12" s="336"/>
      <c r="B12" s="337"/>
      <c r="C12" s="338" t="s">
        <v>19</v>
      </c>
      <c r="D12" s="338"/>
      <c r="E12" s="8">
        <f>ESF!D19</f>
        <v>0</v>
      </c>
    </row>
    <row r="13" spans="1:5" x14ac:dyDescent="0.25">
      <c r="A13" s="336"/>
      <c r="B13" s="337"/>
      <c r="C13" s="338" t="s">
        <v>21</v>
      </c>
      <c r="D13" s="338"/>
      <c r="E13" s="8">
        <f>ESF!D20</f>
        <v>368745</v>
      </c>
    </row>
    <row r="14" spans="1:5" ht="15.75" thickBot="1" x14ac:dyDescent="0.3">
      <c r="A14" s="336"/>
      <c r="B14" s="4"/>
      <c r="C14" s="339" t="s">
        <v>24</v>
      </c>
      <c r="D14" s="339"/>
      <c r="E14" s="9">
        <f>ESF!D22</f>
        <v>1913291648.6700001</v>
      </c>
    </row>
    <row r="15" spans="1:5" x14ac:dyDescent="0.25">
      <c r="A15" s="336"/>
      <c r="B15" s="337" t="s">
        <v>26</v>
      </c>
      <c r="C15" s="338" t="s">
        <v>28</v>
      </c>
      <c r="D15" s="338"/>
      <c r="E15" s="8">
        <f>ESF!D27</f>
        <v>95367296.680000007</v>
      </c>
    </row>
    <row r="16" spans="1:5" x14ac:dyDescent="0.25">
      <c r="A16" s="336"/>
      <c r="B16" s="337"/>
      <c r="C16" s="338" t="s">
        <v>30</v>
      </c>
      <c r="D16" s="338"/>
      <c r="E16" s="8">
        <f>ESF!D28</f>
        <v>123234400.5</v>
      </c>
    </row>
    <row r="17" spans="1:5" x14ac:dyDescent="0.25">
      <c r="A17" s="336"/>
      <c r="B17" s="337"/>
      <c r="C17" s="338" t="s">
        <v>32</v>
      </c>
      <c r="D17" s="338"/>
      <c r="E17" s="8">
        <f>ESF!D29</f>
        <v>13376566534.48</v>
      </c>
    </row>
    <row r="18" spans="1:5" x14ac:dyDescent="0.25">
      <c r="A18" s="336"/>
      <c r="B18" s="337"/>
      <c r="C18" s="338" t="s">
        <v>34</v>
      </c>
      <c r="D18" s="338"/>
      <c r="E18" s="8">
        <f>ESF!D30</f>
        <v>1604273649.8099999</v>
      </c>
    </row>
    <row r="19" spans="1:5" x14ac:dyDescent="0.25">
      <c r="A19" s="336"/>
      <c r="B19" s="337"/>
      <c r="C19" s="338" t="s">
        <v>36</v>
      </c>
      <c r="D19" s="338"/>
      <c r="E19" s="8">
        <f>ESF!D31</f>
        <v>63892874.850000001</v>
      </c>
    </row>
    <row r="20" spans="1:5" x14ac:dyDescent="0.25">
      <c r="A20" s="336"/>
      <c r="B20" s="337"/>
      <c r="C20" s="338" t="s">
        <v>38</v>
      </c>
      <c r="D20" s="338"/>
      <c r="E20" s="8">
        <f>ESF!D32</f>
        <v>-1200043295.72</v>
      </c>
    </row>
    <row r="21" spans="1:5" x14ac:dyDescent="0.25">
      <c r="A21" s="336"/>
      <c r="B21" s="337"/>
      <c r="C21" s="338" t="s">
        <v>40</v>
      </c>
      <c r="D21" s="338"/>
      <c r="E21" s="8">
        <f>ESF!D33</f>
        <v>0</v>
      </c>
    </row>
    <row r="22" spans="1:5" x14ac:dyDescent="0.25">
      <c r="A22" s="336"/>
      <c r="B22" s="337"/>
      <c r="C22" s="338" t="s">
        <v>41</v>
      </c>
      <c r="D22" s="338"/>
      <c r="E22" s="8">
        <f>ESF!D34</f>
        <v>0</v>
      </c>
    </row>
    <row r="23" spans="1:5" x14ac:dyDescent="0.25">
      <c r="A23" s="336"/>
      <c r="B23" s="337"/>
      <c r="C23" s="338" t="s">
        <v>43</v>
      </c>
      <c r="D23" s="338"/>
      <c r="E23" s="8">
        <f>ESF!D35</f>
        <v>0</v>
      </c>
    </row>
    <row r="24" spans="1:5" ht="15.75" thickBot="1" x14ac:dyDescent="0.3">
      <c r="A24" s="336"/>
      <c r="B24" s="4"/>
      <c r="C24" s="339" t="s">
        <v>45</v>
      </c>
      <c r="D24" s="339"/>
      <c r="E24" s="9">
        <f>ESF!D37</f>
        <v>14063291460.6</v>
      </c>
    </row>
    <row r="25" spans="1:5" ht="15.75" thickBot="1" x14ac:dyDescent="0.3">
      <c r="A25" s="336"/>
      <c r="B25" s="2"/>
      <c r="C25" s="339" t="s">
        <v>47</v>
      </c>
      <c r="D25" s="339"/>
      <c r="E25" s="9">
        <f>ESF!D39</f>
        <v>15976583109.27</v>
      </c>
    </row>
    <row r="26" spans="1:5" x14ac:dyDescent="0.25">
      <c r="A26" s="336" t="s">
        <v>69</v>
      </c>
      <c r="B26" s="337" t="s">
        <v>8</v>
      </c>
      <c r="C26" s="338" t="s">
        <v>10</v>
      </c>
      <c r="D26" s="338"/>
      <c r="E26" s="8">
        <f>ESF!I14</f>
        <v>245860555.13999999</v>
      </c>
    </row>
    <row r="27" spans="1:5" x14ac:dyDescent="0.25">
      <c r="A27" s="336"/>
      <c r="B27" s="337"/>
      <c r="C27" s="338" t="s">
        <v>12</v>
      </c>
      <c r="D27" s="338"/>
      <c r="E27" s="8">
        <f>ESF!I15</f>
        <v>0</v>
      </c>
    </row>
    <row r="28" spans="1:5" x14ac:dyDescent="0.25">
      <c r="A28" s="336"/>
      <c r="B28" s="337"/>
      <c r="C28" s="338" t="s">
        <v>14</v>
      </c>
      <c r="D28" s="338"/>
      <c r="E28" s="8">
        <f>ESF!I16</f>
        <v>22250489.800000001</v>
      </c>
    </row>
    <row r="29" spans="1:5" x14ac:dyDescent="0.25">
      <c r="A29" s="336"/>
      <c r="B29" s="337"/>
      <c r="C29" s="338" t="s">
        <v>16</v>
      </c>
      <c r="D29" s="338"/>
      <c r="E29" s="8">
        <f>ESF!I17</f>
        <v>0</v>
      </c>
    </row>
    <row r="30" spans="1:5" x14ac:dyDescent="0.25">
      <c r="A30" s="336"/>
      <c r="B30" s="337"/>
      <c r="C30" s="338" t="s">
        <v>18</v>
      </c>
      <c r="D30" s="338"/>
      <c r="E30" s="8">
        <f>ESF!I18</f>
        <v>0</v>
      </c>
    </row>
    <row r="31" spans="1:5" x14ac:dyDescent="0.25">
      <c r="A31" s="336"/>
      <c r="B31" s="337"/>
      <c r="C31" s="338" t="s">
        <v>20</v>
      </c>
      <c r="D31" s="338"/>
      <c r="E31" s="8">
        <f>ESF!I19</f>
        <v>135127265.49000001</v>
      </c>
    </row>
    <row r="32" spans="1:5" x14ac:dyDescent="0.25">
      <c r="A32" s="336"/>
      <c r="B32" s="337"/>
      <c r="C32" s="338" t="s">
        <v>22</v>
      </c>
      <c r="D32" s="338"/>
      <c r="E32" s="8">
        <f>ESF!I20</f>
        <v>0</v>
      </c>
    </row>
    <row r="33" spans="1:5" x14ac:dyDescent="0.25">
      <c r="A33" s="336"/>
      <c r="B33" s="337"/>
      <c r="C33" s="338" t="s">
        <v>23</v>
      </c>
      <c r="D33" s="338"/>
      <c r="E33" s="8">
        <f>ESF!I21</f>
        <v>0</v>
      </c>
    </row>
    <row r="34" spans="1:5" ht="15.75" thickBot="1" x14ac:dyDescent="0.3">
      <c r="A34" s="336"/>
      <c r="B34" s="4"/>
      <c r="C34" s="339" t="s">
        <v>25</v>
      </c>
      <c r="D34" s="339"/>
      <c r="E34" s="9">
        <f>ESF!I23</f>
        <v>403238310.43000001</v>
      </c>
    </row>
    <row r="35" spans="1:5" x14ac:dyDescent="0.25">
      <c r="A35" s="336"/>
      <c r="B35" s="337" t="s">
        <v>27</v>
      </c>
      <c r="C35" s="338" t="s">
        <v>29</v>
      </c>
      <c r="D35" s="338"/>
      <c r="E35" s="8">
        <f>ESF!I27</f>
        <v>0</v>
      </c>
    </row>
    <row r="36" spans="1:5" x14ac:dyDescent="0.25">
      <c r="A36" s="336"/>
      <c r="B36" s="337"/>
      <c r="C36" s="338" t="s">
        <v>31</v>
      </c>
      <c r="D36" s="338"/>
      <c r="E36" s="8">
        <f>ESF!I28</f>
        <v>0</v>
      </c>
    </row>
    <row r="37" spans="1:5" x14ac:dyDescent="0.25">
      <c r="A37" s="336"/>
      <c r="B37" s="337"/>
      <c r="C37" s="338" t="s">
        <v>33</v>
      </c>
      <c r="D37" s="338"/>
      <c r="E37" s="8">
        <f>ESF!I29</f>
        <v>2256721767.9200001</v>
      </c>
    </row>
    <row r="38" spans="1:5" x14ac:dyDescent="0.25">
      <c r="A38" s="336"/>
      <c r="B38" s="337"/>
      <c r="C38" s="338" t="s">
        <v>35</v>
      </c>
      <c r="D38" s="338"/>
      <c r="E38" s="8">
        <f>ESF!I30</f>
        <v>13200000</v>
      </c>
    </row>
    <row r="39" spans="1:5" x14ac:dyDescent="0.25">
      <c r="A39" s="336"/>
      <c r="B39" s="337"/>
      <c r="C39" s="338" t="s">
        <v>37</v>
      </c>
      <c r="D39" s="338"/>
      <c r="E39" s="8">
        <f>ESF!I31</f>
        <v>0</v>
      </c>
    </row>
    <row r="40" spans="1:5" x14ac:dyDescent="0.25">
      <c r="A40" s="336"/>
      <c r="B40" s="337"/>
      <c r="C40" s="338" t="s">
        <v>39</v>
      </c>
      <c r="D40" s="338"/>
      <c r="E40" s="8">
        <f>ESF!I32</f>
        <v>0</v>
      </c>
    </row>
    <row r="41" spans="1:5" ht="15.75" thickBot="1" x14ac:dyDescent="0.3">
      <c r="A41" s="336"/>
      <c r="B41" s="2"/>
      <c r="C41" s="339" t="s">
        <v>42</v>
      </c>
      <c r="D41" s="339"/>
      <c r="E41" s="9">
        <f>ESF!I34</f>
        <v>2269921767.9200001</v>
      </c>
    </row>
    <row r="42" spans="1:5" ht="15.75" thickBot="1" x14ac:dyDescent="0.3">
      <c r="A42" s="336"/>
      <c r="B42" s="2"/>
      <c r="C42" s="339" t="s">
        <v>44</v>
      </c>
      <c r="D42" s="339"/>
      <c r="E42" s="9">
        <f>ESF!I36</f>
        <v>2673160078.3499999</v>
      </c>
    </row>
    <row r="43" spans="1:5" x14ac:dyDescent="0.25">
      <c r="A43" s="3"/>
      <c r="B43" s="337" t="s">
        <v>46</v>
      </c>
      <c r="C43" s="341" t="s">
        <v>48</v>
      </c>
      <c r="D43" s="341"/>
      <c r="E43" s="10">
        <f>ESF!I40</f>
        <v>3458785592.75</v>
      </c>
    </row>
    <row r="44" spans="1:5" x14ac:dyDescent="0.25">
      <c r="A44" s="3"/>
      <c r="B44" s="337"/>
      <c r="C44" s="338" t="s">
        <v>49</v>
      </c>
      <c r="D44" s="338"/>
      <c r="E44" s="8">
        <f>ESF!I42</f>
        <v>3042176362.6300001</v>
      </c>
    </row>
    <row r="45" spans="1:5" x14ac:dyDescent="0.25">
      <c r="A45" s="3"/>
      <c r="B45" s="337"/>
      <c r="C45" s="338" t="s">
        <v>50</v>
      </c>
      <c r="D45" s="338"/>
      <c r="E45" s="8">
        <f>ESF!I43</f>
        <v>416609230.12</v>
      </c>
    </row>
    <row r="46" spans="1:5" x14ac:dyDescent="0.25">
      <c r="A46" s="3"/>
      <c r="B46" s="337"/>
      <c r="C46" s="338" t="s">
        <v>51</v>
      </c>
      <c r="D46" s="338"/>
      <c r="E46" s="8">
        <f>ESF!I44</f>
        <v>0</v>
      </c>
    </row>
    <row r="47" spans="1:5" x14ac:dyDescent="0.25">
      <c r="A47" s="3"/>
      <c r="B47" s="337"/>
      <c r="C47" s="341" t="s">
        <v>52</v>
      </c>
      <c r="D47" s="341"/>
      <c r="E47" s="10">
        <f>ESF!I46</f>
        <v>9844637438.1700001</v>
      </c>
    </row>
    <row r="48" spans="1:5" x14ac:dyDescent="0.25">
      <c r="A48" s="3"/>
      <c r="B48" s="337"/>
      <c r="C48" s="338" t="s">
        <v>53</v>
      </c>
      <c r="D48" s="338"/>
      <c r="E48" s="8">
        <f>ESF!I48</f>
        <v>597902920.72000122</v>
      </c>
    </row>
    <row r="49" spans="1:5" x14ac:dyDescent="0.25">
      <c r="A49" s="3"/>
      <c r="B49" s="337"/>
      <c r="C49" s="338" t="s">
        <v>54</v>
      </c>
      <c r="D49" s="338"/>
      <c r="E49" s="8">
        <f>ESF!I49</f>
        <v>8686024759.2299995</v>
      </c>
    </row>
    <row r="50" spans="1:5" x14ac:dyDescent="0.25">
      <c r="A50" s="3"/>
      <c r="B50" s="337"/>
      <c r="C50" s="338" t="s">
        <v>55</v>
      </c>
      <c r="D50" s="338"/>
      <c r="E50" s="8">
        <f>ESF!I50</f>
        <v>560709758.22000003</v>
      </c>
    </row>
    <row r="51" spans="1:5" x14ac:dyDescent="0.25">
      <c r="A51" s="3"/>
      <c r="B51" s="337"/>
      <c r="C51" s="338" t="s">
        <v>56</v>
      </c>
      <c r="D51" s="338"/>
      <c r="E51" s="8">
        <f>ESF!I51</f>
        <v>0</v>
      </c>
    </row>
    <row r="52" spans="1:5" x14ac:dyDescent="0.25">
      <c r="A52" s="3"/>
      <c r="B52" s="337"/>
      <c r="C52" s="338" t="s">
        <v>57</v>
      </c>
      <c r="D52" s="338"/>
      <c r="E52" s="8">
        <f>ESF!I52</f>
        <v>0</v>
      </c>
    </row>
    <row r="53" spans="1:5" x14ac:dyDescent="0.25">
      <c r="A53" s="3"/>
      <c r="B53" s="337"/>
      <c r="C53" s="341" t="s">
        <v>58</v>
      </c>
      <c r="D53" s="341"/>
      <c r="E53" s="10">
        <f>ESF!I54</f>
        <v>0</v>
      </c>
    </row>
    <row r="54" spans="1:5" x14ac:dyDescent="0.25">
      <c r="A54" s="3"/>
      <c r="B54" s="337"/>
      <c r="C54" s="338" t="s">
        <v>59</v>
      </c>
      <c r="D54" s="338"/>
      <c r="E54" s="8">
        <f>ESF!I56</f>
        <v>0</v>
      </c>
    </row>
    <row r="55" spans="1:5" x14ac:dyDescent="0.25">
      <c r="A55" s="3"/>
      <c r="B55" s="337"/>
      <c r="C55" s="338" t="s">
        <v>60</v>
      </c>
      <c r="D55" s="338"/>
      <c r="E55" s="8">
        <f>ESF!I57</f>
        <v>0</v>
      </c>
    </row>
    <row r="56" spans="1:5" ht="15.75" thickBot="1" x14ac:dyDescent="0.3">
      <c r="A56" s="3"/>
      <c r="B56" s="337"/>
      <c r="C56" s="339" t="s">
        <v>61</v>
      </c>
      <c r="D56" s="339"/>
      <c r="E56" s="9">
        <f>ESF!I59</f>
        <v>13303423030.92</v>
      </c>
    </row>
    <row r="57" spans="1:5" ht="15.75" thickBot="1" x14ac:dyDescent="0.3">
      <c r="A57" s="3"/>
      <c r="B57" s="2"/>
      <c r="C57" s="339" t="s">
        <v>62</v>
      </c>
      <c r="D57" s="339"/>
      <c r="E57" s="9">
        <f>ESF!I61</f>
        <v>15976583109.27</v>
      </c>
    </row>
    <row r="58" spans="1:5" x14ac:dyDescent="0.25">
      <c r="A58" s="3"/>
      <c r="B58" s="2"/>
      <c r="C58" s="340" t="s">
        <v>4</v>
      </c>
      <c r="D58" s="340"/>
      <c r="E58" s="1">
        <v>2012</v>
      </c>
    </row>
    <row r="59" spans="1:5" x14ac:dyDescent="0.25">
      <c r="A59" s="336" t="s">
        <v>68</v>
      </c>
      <c r="B59" s="337" t="s">
        <v>7</v>
      </c>
      <c r="C59" s="338" t="s">
        <v>9</v>
      </c>
      <c r="D59" s="338"/>
      <c r="E59" s="8">
        <f>ESF!E14</f>
        <v>1699789253.28</v>
      </c>
    </row>
    <row r="60" spans="1:5" x14ac:dyDescent="0.25">
      <c r="A60" s="336"/>
      <c r="B60" s="337"/>
      <c r="C60" s="338" t="s">
        <v>11</v>
      </c>
      <c r="D60" s="338"/>
      <c r="E60" s="8">
        <f>ESF!E15</f>
        <v>46160839.640000001</v>
      </c>
    </row>
    <row r="61" spans="1:5" x14ac:dyDescent="0.25">
      <c r="A61" s="336"/>
      <c r="B61" s="337"/>
      <c r="C61" s="338" t="s">
        <v>13</v>
      </c>
      <c r="D61" s="338"/>
      <c r="E61" s="8">
        <f>ESF!E16</f>
        <v>54244580.369999997</v>
      </c>
    </row>
    <row r="62" spans="1:5" x14ac:dyDescent="0.25">
      <c r="A62" s="336"/>
      <c r="B62" s="337"/>
      <c r="C62" s="338" t="s">
        <v>15</v>
      </c>
      <c r="D62" s="338"/>
      <c r="E62" s="8">
        <f>ESF!E17</f>
        <v>0</v>
      </c>
    </row>
    <row r="63" spans="1:5" x14ac:dyDescent="0.25">
      <c r="A63" s="336"/>
      <c r="B63" s="337"/>
      <c r="C63" s="338" t="s">
        <v>17</v>
      </c>
      <c r="D63" s="338"/>
      <c r="E63" s="8">
        <f>ESF!E18</f>
        <v>0</v>
      </c>
    </row>
    <row r="64" spans="1:5" x14ac:dyDescent="0.25">
      <c r="A64" s="336"/>
      <c r="B64" s="337"/>
      <c r="C64" s="338" t="s">
        <v>19</v>
      </c>
      <c r="D64" s="338"/>
      <c r="E64" s="8">
        <f>ESF!E19</f>
        <v>0</v>
      </c>
    </row>
    <row r="65" spans="1:5" x14ac:dyDescent="0.25">
      <c r="A65" s="336"/>
      <c r="B65" s="337"/>
      <c r="C65" s="338" t="s">
        <v>21</v>
      </c>
      <c r="D65" s="338"/>
      <c r="E65" s="8">
        <f>ESF!E20</f>
        <v>368745</v>
      </c>
    </row>
    <row r="66" spans="1:5" ht="15.75" thickBot="1" x14ac:dyDescent="0.3">
      <c r="A66" s="336"/>
      <c r="B66" s="4"/>
      <c r="C66" s="339" t="s">
        <v>24</v>
      </c>
      <c r="D66" s="339"/>
      <c r="E66" s="9">
        <f>ESF!E22</f>
        <v>1800563418.29</v>
      </c>
    </row>
    <row r="67" spans="1:5" x14ac:dyDescent="0.25">
      <c r="A67" s="336"/>
      <c r="B67" s="337" t="s">
        <v>26</v>
      </c>
      <c r="C67" s="338" t="s">
        <v>28</v>
      </c>
      <c r="D67" s="338"/>
      <c r="E67" s="8">
        <f>ESF!E27</f>
        <v>79852088.120000005</v>
      </c>
    </row>
    <row r="68" spans="1:5" x14ac:dyDescent="0.25">
      <c r="A68" s="336"/>
      <c r="B68" s="337"/>
      <c r="C68" s="338" t="s">
        <v>30</v>
      </c>
      <c r="D68" s="338"/>
      <c r="E68" s="8">
        <f>ESF!E28</f>
        <v>150105643.19999999</v>
      </c>
    </row>
    <row r="69" spans="1:5" x14ac:dyDescent="0.25">
      <c r="A69" s="336"/>
      <c r="B69" s="337"/>
      <c r="C69" s="338" t="s">
        <v>32</v>
      </c>
      <c r="D69" s="338"/>
      <c r="E69" s="8">
        <f>ESF!E29</f>
        <v>13032210788.34</v>
      </c>
    </row>
    <row r="70" spans="1:5" x14ac:dyDescent="0.25">
      <c r="A70" s="336"/>
      <c r="B70" s="337"/>
      <c r="C70" s="338" t="s">
        <v>34</v>
      </c>
      <c r="D70" s="338"/>
      <c r="E70" s="8">
        <f>ESF!E30</f>
        <v>1618217133.78</v>
      </c>
    </row>
    <row r="71" spans="1:5" x14ac:dyDescent="0.25">
      <c r="A71" s="336"/>
      <c r="B71" s="337"/>
      <c r="C71" s="338" t="s">
        <v>36</v>
      </c>
      <c r="D71" s="338"/>
      <c r="E71" s="8">
        <f>ESF!E31</f>
        <v>61730276.909999996</v>
      </c>
    </row>
    <row r="72" spans="1:5" x14ac:dyDescent="0.25">
      <c r="A72" s="336"/>
      <c r="B72" s="337"/>
      <c r="C72" s="338" t="s">
        <v>38</v>
      </c>
      <c r="D72" s="338"/>
      <c r="E72" s="8">
        <f>ESF!E32</f>
        <v>-1225068706.6500001</v>
      </c>
    </row>
    <row r="73" spans="1:5" x14ac:dyDescent="0.25">
      <c r="A73" s="336"/>
      <c r="B73" s="337"/>
      <c r="C73" s="338" t="s">
        <v>40</v>
      </c>
      <c r="D73" s="338"/>
      <c r="E73" s="8">
        <f>ESF!E33</f>
        <v>0</v>
      </c>
    </row>
    <row r="74" spans="1:5" x14ac:dyDescent="0.25">
      <c r="A74" s="336"/>
      <c r="B74" s="337"/>
      <c r="C74" s="338" t="s">
        <v>41</v>
      </c>
      <c r="D74" s="338"/>
      <c r="E74" s="8">
        <f>ESF!E34</f>
        <v>0</v>
      </c>
    </row>
    <row r="75" spans="1:5" x14ac:dyDescent="0.25">
      <c r="A75" s="336"/>
      <c r="B75" s="337"/>
      <c r="C75" s="338" t="s">
        <v>43</v>
      </c>
      <c r="D75" s="338"/>
      <c r="E75" s="8">
        <f>ESF!E35</f>
        <v>0</v>
      </c>
    </row>
    <row r="76" spans="1:5" ht="15.75" thickBot="1" x14ac:dyDescent="0.3">
      <c r="A76" s="336"/>
      <c r="B76" s="4"/>
      <c r="C76" s="339" t="s">
        <v>45</v>
      </c>
      <c r="D76" s="339"/>
      <c r="E76" s="9">
        <f>ESF!E37</f>
        <v>13717047223.700001</v>
      </c>
    </row>
    <row r="77" spans="1:5" ht="15.75" thickBot="1" x14ac:dyDescent="0.3">
      <c r="A77" s="336"/>
      <c r="B77" s="2"/>
      <c r="C77" s="339" t="s">
        <v>47</v>
      </c>
      <c r="D77" s="339"/>
      <c r="E77" s="9">
        <f>ESF!E39</f>
        <v>15517610641.990002</v>
      </c>
    </row>
    <row r="78" spans="1:5" x14ac:dyDescent="0.25">
      <c r="A78" s="336" t="s">
        <v>69</v>
      </c>
      <c r="B78" s="337" t="s">
        <v>8</v>
      </c>
      <c r="C78" s="338" t="s">
        <v>10</v>
      </c>
      <c r="D78" s="338"/>
      <c r="E78" s="8">
        <f>ESF!J14</f>
        <v>227685849.97999999</v>
      </c>
    </row>
    <row r="79" spans="1:5" x14ac:dyDescent="0.25">
      <c r="A79" s="336"/>
      <c r="B79" s="337"/>
      <c r="C79" s="338" t="s">
        <v>12</v>
      </c>
      <c r="D79" s="338"/>
      <c r="E79" s="8">
        <f>ESF!J15</f>
        <v>0</v>
      </c>
    </row>
    <row r="80" spans="1:5" x14ac:dyDescent="0.25">
      <c r="A80" s="336"/>
      <c r="B80" s="337"/>
      <c r="C80" s="338" t="s">
        <v>14</v>
      </c>
      <c r="D80" s="338"/>
      <c r="E80" s="8">
        <f>ESF!J16</f>
        <v>42962878.549999997</v>
      </c>
    </row>
    <row r="81" spans="1:5" x14ac:dyDescent="0.25">
      <c r="A81" s="336"/>
      <c r="B81" s="337"/>
      <c r="C81" s="338" t="s">
        <v>16</v>
      </c>
      <c r="D81" s="338"/>
      <c r="E81" s="8">
        <f>ESF!J17</f>
        <v>0</v>
      </c>
    </row>
    <row r="82" spans="1:5" x14ac:dyDescent="0.25">
      <c r="A82" s="336"/>
      <c r="B82" s="337"/>
      <c r="C82" s="338" t="s">
        <v>18</v>
      </c>
      <c r="D82" s="338"/>
      <c r="E82" s="8">
        <f>ESF!J18</f>
        <v>0</v>
      </c>
    </row>
    <row r="83" spans="1:5" x14ac:dyDescent="0.25">
      <c r="A83" s="336"/>
      <c r="B83" s="337"/>
      <c r="C83" s="338" t="s">
        <v>20</v>
      </c>
      <c r="D83" s="338"/>
      <c r="E83" s="8">
        <f>ESF!J19</f>
        <v>120700148.02</v>
      </c>
    </row>
    <row r="84" spans="1:5" x14ac:dyDescent="0.25">
      <c r="A84" s="336"/>
      <c r="B84" s="337"/>
      <c r="C84" s="338" t="s">
        <v>22</v>
      </c>
      <c r="D84" s="338"/>
      <c r="E84" s="8">
        <f>ESF!J20</f>
        <v>0</v>
      </c>
    </row>
    <row r="85" spans="1:5" x14ac:dyDescent="0.25">
      <c r="A85" s="336"/>
      <c r="B85" s="337"/>
      <c r="C85" s="338" t="s">
        <v>23</v>
      </c>
      <c r="D85" s="338"/>
      <c r="E85" s="8">
        <f>ESF!J21</f>
        <v>0</v>
      </c>
    </row>
    <row r="86" spans="1:5" ht="15.75" thickBot="1" x14ac:dyDescent="0.3">
      <c r="A86" s="336"/>
      <c r="B86" s="4"/>
      <c r="C86" s="339" t="s">
        <v>25</v>
      </c>
      <c r="D86" s="339"/>
      <c r="E86" s="9">
        <f>ESF!J23</f>
        <v>391348876.54999995</v>
      </c>
    </row>
    <row r="87" spans="1:5" x14ac:dyDescent="0.25">
      <c r="A87" s="336"/>
      <c r="B87" s="337" t="s">
        <v>27</v>
      </c>
      <c r="C87" s="338" t="s">
        <v>29</v>
      </c>
      <c r="D87" s="338"/>
      <c r="E87" s="8">
        <f>ESF!J27</f>
        <v>0</v>
      </c>
    </row>
    <row r="88" spans="1:5" x14ac:dyDescent="0.25">
      <c r="A88" s="336"/>
      <c r="B88" s="337"/>
      <c r="C88" s="338" t="s">
        <v>31</v>
      </c>
      <c r="D88" s="338"/>
      <c r="E88" s="8">
        <f>ESF!J28</f>
        <v>0</v>
      </c>
    </row>
    <row r="89" spans="1:5" x14ac:dyDescent="0.25">
      <c r="A89" s="336"/>
      <c r="B89" s="337"/>
      <c r="C89" s="338" t="s">
        <v>33</v>
      </c>
      <c r="D89" s="338"/>
      <c r="E89" s="8">
        <f>ESF!J29</f>
        <v>2256721767.9200001</v>
      </c>
    </row>
    <row r="90" spans="1:5" x14ac:dyDescent="0.25">
      <c r="A90" s="336"/>
      <c r="B90" s="337"/>
      <c r="C90" s="338" t="s">
        <v>35</v>
      </c>
      <c r="D90" s="338"/>
      <c r="E90" s="8">
        <f>ESF!J30</f>
        <v>13200000</v>
      </c>
    </row>
    <row r="91" spans="1:5" x14ac:dyDescent="0.25">
      <c r="A91" s="336"/>
      <c r="B91" s="337"/>
      <c r="C91" s="338" t="s">
        <v>37</v>
      </c>
      <c r="D91" s="338"/>
      <c r="E91" s="8">
        <f>ESF!J31</f>
        <v>0</v>
      </c>
    </row>
    <row r="92" spans="1:5" x14ac:dyDescent="0.25">
      <c r="A92" s="336"/>
      <c r="B92" s="337"/>
      <c r="C92" s="338" t="s">
        <v>39</v>
      </c>
      <c r="D92" s="338"/>
      <c r="E92" s="8">
        <f>ESF!J32</f>
        <v>0</v>
      </c>
    </row>
    <row r="93" spans="1:5" ht="15.75" thickBot="1" x14ac:dyDescent="0.3">
      <c r="A93" s="336"/>
      <c r="B93" s="2"/>
      <c r="C93" s="339" t="s">
        <v>42</v>
      </c>
      <c r="D93" s="339"/>
      <c r="E93" s="9">
        <f>ESF!J34</f>
        <v>2269921767.9200001</v>
      </c>
    </row>
    <row r="94" spans="1:5" ht="15.75" thickBot="1" x14ac:dyDescent="0.3">
      <c r="A94" s="336"/>
      <c r="B94" s="2"/>
      <c r="C94" s="339" t="s">
        <v>44</v>
      </c>
      <c r="D94" s="339"/>
      <c r="E94" s="9">
        <f>ESF!J36</f>
        <v>2661270644.4700003</v>
      </c>
    </row>
    <row r="95" spans="1:5" x14ac:dyDescent="0.25">
      <c r="A95" s="3"/>
      <c r="B95" s="337" t="s">
        <v>46</v>
      </c>
      <c r="C95" s="341" t="s">
        <v>48</v>
      </c>
      <c r="D95" s="341"/>
      <c r="E95" s="10">
        <f>ESF!J40</f>
        <v>3494186090.5900002</v>
      </c>
    </row>
    <row r="96" spans="1:5" x14ac:dyDescent="0.25">
      <c r="A96" s="3"/>
      <c r="B96" s="337"/>
      <c r="C96" s="338" t="s">
        <v>49</v>
      </c>
      <c r="D96" s="338"/>
      <c r="E96" s="8">
        <f>ESF!J42</f>
        <v>3081590854.1300001</v>
      </c>
    </row>
    <row r="97" spans="1:5" x14ac:dyDescent="0.25">
      <c r="A97" s="3"/>
      <c r="B97" s="337"/>
      <c r="C97" s="338" t="s">
        <v>50</v>
      </c>
      <c r="D97" s="338"/>
      <c r="E97" s="8">
        <f>ESF!J43</f>
        <v>412595236.45999998</v>
      </c>
    </row>
    <row r="98" spans="1:5" x14ac:dyDescent="0.25">
      <c r="A98" s="3"/>
      <c r="B98" s="337"/>
      <c r="C98" s="338" t="s">
        <v>51</v>
      </c>
      <c r="D98" s="338"/>
      <c r="E98" s="8">
        <f>ESF!J44</f>
        <v>0</v>
      </c>
    </row>
    <row r="99" spans="1:5" x14ac:dyDescent="0.25">
      <c r="A99" s="3"/>
      <c r="B99" s="337"/>
      <c r="C99" s="341" t="s">
        <v>52</v>
      </c>
      <c r="D99" s="341"/>
      <c r="E99" s="10">
        <f>ESF!J46</f>
        <v>9362153906.9299984</v>
      </c>
    </row>
    <row r="100" spans="1:5" x14ac:dyDescent="0.25">
      <c r="A100" s="3"/>
      <c r="B100" s="337"/>
      <c r="C100" s="338" t="s">
        <v>53</v>
      </c>
      <c r="D100" s="338"/>
      <c r="E100" s="8">
        <f>ESF!J48</f>
        <v>1533697604.9899979</v>
      </c>
    </row>
    <row r="101" spans="1:5" x14ac:dyDescent="0.25">
      <c r="A101" s="3"/>
      <c r="B101" s="337"/>
      <c r="C101" s="338" t="s">
        <v>54</v>
      </c>
      <c r="D101" s="338"/>
      <c r="E101" s="8">
        <f>ESF!J49</f>
        <v>7277956924.1999998</v>
      </c>
    </row>
    <row r="102" spans="1:5" x14ac:dyDescent="0.25">
      <c r="A102" s="3"/>
      <c r="B102" s="337"/>
      <c r="C102" s="338" t="s">
        <v>55</v>
      </c>
      <c r="D102" s="338"/>
      <c r="E102" s="8">
        <f>ESF!J50</f>
        <v>550499377.74000001</v>
      </c>
    </row>
    <row r="103" spans="1:5" x14ac:dyDescent="0.25">
      <c r="A103" s="3"/>
      <c r="B103" s="337"/>
      <c r="C103" s="338" t="s">
        <v>56</v>
      </c>
      <c r="D103" s="338"/>
      <c r="E103" s="8">
        <f>ESF!J51</f>
        <v>0</v>
      </c>
    </row>
    <row r="104" spans="1:5" x14ac:dyDescent="0.25">
      <c r="A104" s="3"/>
      <c r="B104" s="337"/>
      <c r="C104" s="338" t="s">
        <v>57</v>
      </c>
      <c r="D104" s="338"/>
      <c r="E104" s="8">
        <f>ESF!J52</f>
        <v>0</v>
      </c>
    </row>
    <row r="105" spans="1:5" x14ac:dyDescent="0.25">
      <c r="A105" s="3"/>
      <c r="B105" s="337"/>
      <c r="C105" s="341" t="s">
        <v>58</v>
      </c>
      <c r="D105" s="341"/>
      <c r="E105" s="10">
        <f>ESF!J54</f>
        <v>0</v>
      </c>
    </row>
    <row r="106" spans="1:5" x14ac:dyDescent="0.25">
      <c r="A106" s="3"/>
      <c r="B106" s="337"/>
      <c r="C106" s="338" t="s">
        <v>59</v>
      </c>
      <c r="D106" s="338"/>
      <c r="E106" s="8">
        <f>ESF!J56</f>
        <v>0</v>
      </c>
    </row>
    <row r="107" spans="1:5" x14ac:dyDescent="0.25">
      <c r="A107" s="3"/>
      <c r="B107" s="337"/>
      <c r="C107" s="338" t="s">
        <v>60</v>
      </c>
      <c r="D107" s="338"/>
      <c r="E107" s="8">
        <f>ESF!J57</f>
        <v>0</v>
      </c>
    </row>
    <row r="108" spans="1:5" ht="15.75" thickBot="1" x14ac:dyDescent="0.3">
      <c r="A108" s="3"/>
      <c r="B108" s="337"/>
      <c r="C108" s="339" t="s">
        <v>61</v>
      </c>
      <c r="D108" s="339"/>
      <c r="E108" s="9">
        <f>ESF!J59</f>
        <v>12856339997.519999</v>
      </c>
    </row>
    <row r="109" spans="1:5" ht="15.75" thickBot="1" x14ac:dyDescent="0.3">
      <c r="A109" s="3"/>
      <c r="B109" s="2"/>
      <c r="C109" s="339" t="s">
        <v>62</v>
      </c>
      <c r="D109" s="339"/>
      <c r="E109" s="9">
        <f>ESF!J61</f>
        <v>15517610641.989998</v>
      </c>
    </row>
    <row r="110" spans="1:5" x14ac:dyDescent="0.25">
      <c r="A110" s="3"/>
      <c r="B110" s="2"/>
      <c r="C110" s="346" t="s">
        <v>74</v>
      </c>
      <c r="D110" s="5" t="s">
        <v>63</v>
      </c>
      <c r="E110" s="10">
        <f>ESF!C69</f>
        <v>0</v>
      </c>
    </row>
    <row r="111" spans="1:5" x14ac:dyDescent="0.25">
      <c r="A111" s="3"/>
      <c r="B111" s="2"/>
      <c r="C111" s="347"/>
      <c r="D111" s="5" t="s">
        <v>64</v>
      </c>
      <c r="E111" s="10">
        <f>ESF!C70</f>
        <v>0</v>
      </c>
    </row>
    <row r="112" spans="1:5" x14ac:dyDescent="0.25">
      <c r="A112" s="3"/>
      <c r="B112" s="2"/>
      <c r="C112" s="347" t="s">
        <v>73</v>
      </c>
      <c r="D112" s="5" t="s">
        <v>63</v>
      </c>
      <c r="E112" s="10">
        <f>ESF!G69</f>
        <v>0</v>
      </c>
    </row>
    <row r="113" spans="1:5" x14ac:dyDescent="0.25">
      <c r="A113" s="3"/>
      <c r="B113" s="2"/>
      <c r="C113" s="347"/>
      <c r="D113" s="5" t="s">
        <v>64</v>
      </c>
      <c r="E113" s="10">
        <f>ESF!G70</f>
        <v>0</v>
      </c>
    </row>
    <row r="114" spans="1:5" x14ac:dyDescent="0.25">
      <c r="A114" s="345" t="s">
        <v>1</v>
      </c>
      <c r="B114" s="345"/>
      <c r="C114" s="345"/>
      <c r="D114" s="345"/>
      <c r="E114" s="13" t="e">
        <f>ECSF!#REF!</f>
        <v>#REF!</v>
      </c>
    </row>
    <row r="115" spans="1:5" x14ac:dyDescent="0.25">
      <c r="A115" s="345" t="s">
        <v>3</v>
      </c>
      <c r="B115" s="345"/>
      <c r="C115" s="345"/>
      <c r="D115" s="345"/>
      <c r="E115" s="13" t="e">
        <f>ECSF!#REF!</f>
        <v>#REF!</v>
      </c>
    </row>
    <row r="116" spans="1:5" x14ac:dyDescent="0.25">
      <c r="A116" s="345" t="s">
        <v>2</v>
      </c>
      <c r="B116" s="345"/>
      <c r="C116" s="345"/>
      <c r="D116" s="345"/>
      <c r="E116" s="14"/>
    </row>
    <row r="117" spans="1:5" x14ac:dyDescent="0.25">
      <c r="A117" s="345" t="s">
        <v>72</v>
      </c>
      <c r="B117" s="345"/>
      <c r="C117" s="345"/>
      <c r="D117" s="345"/>
      <c r="E117" t="s">
        <v>71</v>
      </c>
    </row>
    <row r="118" spans="1:5" x14ac:dyDescent="0.25">
      <c r="B118" s="342" t="s">
        <v>66</v>
      </c>
      <c r="C118" s="341" t="s">
        <v>5</v>
      </c>
      <c r="D118" s="341"/>
      <c r="E118" s="11">
        <f>ECSF!D9</f>
        <v>46107763.37000002</v>
      </c>
    </row>
    <row r="119" spans="1:5" x14ac:dyDescent="0.25">
      <c r="B119" s="342"/>
      <c r="C119" s="341" t="s">
        <v>7</v>
      </c>
      <c r="D119" s="341"/>
      <c r="E119" s="11">
        <f>ECSF!D11</f>
        <v>5293036.700000003</v>
      </c>
    </row>
    <row r="120" spans="1:5" x14ac:dyDescent="0.25">
      <c r="B120" s="342"/>
      <c r="C120" s="338" t="s">
        <v>9</v>
      </c>
      <c r="D120" s="338"/>
      <c r="E120" s="12">
        <f>ECSF!D13</f>
        <v>0</v>
      </c>
    </row>
    <row r="121" spans="1:5" x14ac:dyDescent="0.25">
      <c r="B121" s="342"/>
      <c r="C121" s="338" t="s">
        <v>11</v>
      </c>
      <c r="D121" s="338"/>
      <c r="E121" s="12">
        <f>ECSF!D14</f>
        <v>5293036.700000003</v>
      </c>
    </row>
    <row r="122" spans="1:5" x14ac:dyDescent="0.25">
      <c r="B122" s="342"/>
      <c r="C122" s="338" t="s">
        <v>13</v>
      </c>
      <c r="D122" s="338"/>
      <c r="E122" s="12">
        <f>ECSF!D15</f>
        <v>0</v>
      </c>
    </row>
    <row r="123" spans="1:5" x14ac:dyDescent="0.25">
      <c r="B123" s="342"/>
      <c r="C123" s="338" t="s">
        <v>15</v>
      </c>
      <c r="D123" s="338"/>
      <c r="E123" s="12">
        <f>ECSF!D16</f>
        <v>0</v>
      </c>
    </row>
    <row r="124" spans="1:5" x14ac:dyDescent="0.25">
      <c r="B124" s="342"/>
      <c r="C124" s="338" t="s">
        <v>17</v>
      </c>
      <c r="D124" s="338"/>
      <c r="E124" s="12">
        <f>ECSF!D17</f>
        <v>0</v>
      </c>
    </row>
    <row r="125" spans="1:5" x14ac:dyDescent="0.25">
      <c r="B125" s="342"/>
      <c r="C125" s="338" t="s">
        <v>19</v>
      </c>
      <c r="D125" s="338"/>
      <c r="E125" s="12">
        <f>ECSF!D18</f>
        <v>0</v>
      </c>
    </row>
    <row r="126" spans="1:5" x14ac:dyDescent="0.25">
      <c r="B126" s="342"/>
      <c r="C126" s="338" t="s">
        <v>21</v>
      </c>
      <c r="D126" s="338"/>
      <c r="E126" s="12">
        <f>ECSF!D19</f>
        <v>0</v>
      </c>
    </row>
    <row r="127" spans="1:5" x14ac:dyDescent="0.25">
      <c r="B127" s="342"/>
      <c r="C127" s="341" t="s">
        <v>26</v>
      </c>
      <c r="D127" s="341"/>
      <c r="E127" s="11">
        <f>ECSF!D21</f>
        <v>40814726.670000017</v>
      </c>
    </row>
    <row r="128" spans="1:5" x14ac:dyDescent="0.25">
      <c r="B128" s="342"/>
      <c r="C128" s="338" t="s">
        <v>28</v>
      </c>
      <c r="D128" s="338"/>
      <c r="E128" s="12">
        <f>ECSF!D23</f>
        <v>0</v>
      </c>
    </row>
    <row r="129" spans="2:5" x14ac:dyDescent="0.25">
      <c r="B129" s="342"/>
      <c r="C129" s="338" t="s">
        <v>30</v>
      </c>
      <c r="D129" s="338"/>
      <c r="E129" s="12">
        <f>ECSF!D24</f>
        <v>26871242.699999988</v>
      </c>
    </row>
    <row r="130" spans="2:5" x14ac:dyDescent="0.25">
      <c r="B130" s="342"/>
      <c r="C130" s="338" t="s">
        <v>32</v>
      </c>
      <c r="D130" s="338"/>
      <c r="E130" s="12">
        <f>ECSF!D25</f>
        <v>0</v>
      </c>
    </row>
    <row r="131" spans="2:5" x14ac:dyDescent="0.25">
      <c r="B131" s="342"/>
      <c r="C131" s="338" t="s">
        <v>34</v>
      </c>
      <c r="D131" s="338"/>
      <c r="E131" s="12">
        <f>ECSF!D26</f>
        <v>13943483.970000029</v>
      </c>
    </row>
    <row r="132" spans="2:5" x14ac:dyDescent="0.25">
      <c r="B132" s="342"/>
      <c r="C132" s="338" t="s">
        <v>36</v>
      </c>
      <c r="D132" s="338"/>
      <c r="E132" s="12">
        <f>ECSF!D27</f>
        <v>0</v>
      </c>
    </row>
    <row r="133" spans="2:5" x14ac:dyDescent="0.25">
      <c r="B133" s="342"/>
      <c r="C133" s="338" t="s">
        <v>38</v>
      </c>
      <c r="D133" s="338"/>
      <c r="E133" s="12">
        <f>ECSF!D28</f>
        <v>0</v>
      </c>
    </row>
    <row r="134" spans="2:5" x14ac:dyDescent="0.25">
      <c r="B134" s="342"/>
      <c r="C134" s="338" t="s">
        <v>40</v>
      </c>
      <c r="D134" s="338"/>
      <c r="E134" s="12">
        <f>ECSF!D29</f>
        <v>0</v>
      </c>
    </row>
    <row r="135" spans="2:5" x14ac:dyDescent="0.25">
      <c r="B135" s="342"/>
      <c r="C135" s="338" t="s">
        <v>41</v>
      </c>
      <c r="D135" s="338"/>
      <c r="E135" s="12">
        <f>ECSF!D30</f>
        <v>0</v>
      </c>
    </row>
    <row r="136" spans="2:5" x14ac:dyDescent="0.25">
      <c r="B136" s="342"/>
      <c r="C136" s="338" t="s">
        <v>43</v>
      </c>
      <c r="D136" s="338"/>
      <c r="E136" s="12">
        <f>ECSF!D31</f>
        <v>0</v>
      </c>
    </row>
    <row r="137" spans="2:5" x14ac:dyDescent="0.25">
      <c r="B137" s="342"/>
      <c r="C137" s="341" t="s">
        <v>6</v>
      </c>
      <c r="D137" s="341"/>
      <c r="E137" s="11">
        <f>ECSF!D33</f>
        <v>32601822.63000001</v>
      </c>
    </row>
    <row r="138" spans="2:5" x14ac:dyDescent="0.25">
      <c r="B138" s="342"/>
      <c r="C138" s="341" t="s">
        <v>8</v>
      </c>
      <c r="D138" s="341"/>
      <c r="E138" s="11">
        <f>ECSF!D35</f>
        <v>32601822.63000001</v>
      </c>
    </row>
    <row r="139" spans="2:5" x14ac:dyDescent="0.25">
      <c r="B139" s="342"/>
      <c r="C139" s="338" t="s">
        <v>10</v>
      </c>
      <c r="D139" s="338"/>
      <c r="E139" s="12">
        <f>ECSF!D37</f>
        <v>18174705.159999996</v>
      </c>
    </row>
    <row r="140" spans="2:5" x14ac:dyDescent="0.25">
      <c r="B140" s="342"/>
      <c r="C140" s="338" t="s">
        <v>12</v>
      </c>
      <c r="D140" s="338"/>
      <c r="E140" s="12">
        <f>ECSF!D38</f>
        <v>0</v>
      </c>
    </row>
    <row r="141" spans="2:5" x14ac:dyDescent="0.25">
      <c r="B141" s="342"/>
      <c r="C141" s="338" t="s">
        <v>14</v>
      </c>
      <c r="D141" s="338"/>
      <c r="E141" s="12">
        <f>ECSF!D39</f>
        <v>0</v>
      </c>
    </row>
    <row r="142" spans="2:5" x14ac:dyDescent="0.25">
      <c r="B142" s="342"/>
      <c r="C142" s="338" t="s">
        <v>16</v>
      </c>
      <c r="D142" s="338"/>
      <c r="E142" s="12">
        <f>ECSF!D40</f>
        <v>0</v>
      </c>
    </row>
    <row r="143" spans="2:5" x14ac:dyDescent="0.25">
      <c r="B143" s="342"/>
      <c r="C143" s="338" t="s">
        <v>18</v>
      </c>
      <c r="D143" s="338"/>
      <c r="E143" s="12">
        <f>ECSF!D41</f>
        <v>0</v>
      </c>
    </row>
    <row r="144" spans="2:5" x14ac:dyDescent="0.25">
      <c r="B144" s="342"/>
      <c r="C144" s="338" t="s">
        <v>20</v>
      </c>
      <c r="D144" s="338"/>
      <c r="E144" s="12">
        <f>ECSF!D42</f>
        <v>14427117.470000014</v>
      </c>
    </row>
    <row r="145" spans="2:5" x14ac:dyDescent="0.25">
      <c r="B145" s="342"/>
      <c r="C145" s="338" t="s">
        <v>22</v>
      </c>
      <c r="D145" s="338"/>
      <c r="E145" s="12">
        <f>ECSF!D43</f>
        <v>0</v>
      </c>
    </row>
    <row r="146" spans="2:5" x14ac:dyDescent="0.25">
      <c r="B146" s="342"/>
      <c r="C146" s="338" t="s">
        <v>23</v>
      </c>
      <c r="D146" s="338"/>
      <c r="E146" s="12">
        <f>ECSF!D44</f>
        <v>0</v>
      </c>
    </row>
    <row r="147" spans="2:5" x14ac:dyDescent="0.25">
      <c r="B147" s="342"/>
      <c r="C147" s="344" t="s">
        <v>27</v>
      </c>
      <c r="D147" s="344"/>
      <c r="E147" s="11">
        <f>ECSF!D46</f>
        <v>0</v>
      </c>
    </row>
    <row r="148" spans="2:5" x14ac:dyDescent="0.25">
      <c r="B148" s="342"/>
      <c r="C148" s="338" t="s">
        <v>29</v>
      </c>
      <c r="D148" s="338"/>
      <c r="E148" s="12">
        <f>ECSF!D48</f>
        <v>0</v>
      </c>
    </row>
    <row r="149" spans="2:5" x14ac:dyDescent="0.25">
      <c r="B149" s="342"/>
      <c r="C149" s="338" t="s">
        <v>31</v>
      </c>
      <c r="D149" s="338"/>
      <c r="E149" s="12">
        <f>ECSF!D49</f>
        <v>0</v>
      </c>
    </row>
    <row r="150" spans="2:5" x14ac:dyDescent="0.25">
      <c r="B150" s="342"/>
      <c r="C150" s="338" t="s">
        <v>33</v>
      </c>
      <c r="D150" s="338"/>
      <c r="E150" s="12">
        <f>ECSF!D50</f>
        <v>0</v>
      </c>
    </row>
    <row r="151" spans="2:5" x14ac:dyDescent="0.25">
      <c r="B151" s="342"/>
      <c r="C151" s="338" t="s">
        <v>35</v>
      </c>
      <c r="D151" s="338"/>
      <c r="E151" s="12">
        <f>ECSF!D51</f>
        <v>0</v>
      </c>
    </row>
    <row r="152" spans="2:5" x14ac:dyDescent="0.25">
      <c r="B152" s="342"/>
      <c r="C152" s="338" t="s">
        <v>37</v>
      </c>
      <c r="D152" s="338"/>
      <c r="E152" s="12">
        <f>ECSF!D52</f>
        <v>0</v>
      </c>
    </row>
    <row r="153" spans="2:5" x14ac:dyDescent="0.25">
      <c r="B153" s="342"/>
      <c r="C153" s="338" t="s">
        <v>39</v>
      </c>
      <c r="D153" s="338"/>
      <c r="E153" s="12">
        <f>ECSF!D53</f>
        <v>0</v>
      </c>
    </row>
    <row r="154" spans="2:5" x14ac:dyDescent="0.25">
      <c r="B154" s="342"/>
      <c r="C154" s="341" t="s">
        <v>46</v>
      </c>
      <c r="D154" s="341"/>
      <c r="E154" s="11">
        <f>ECSF!D55</f>
        <v>1422292209.1699998</v>
      </c>
    </row>
    <row r="155" spans="2:5" x14ac:dyDescent="0.25">
      <c r="B155" s="342"/>
      <c r="C155" s="341" t="s">
        <v>48</v>
      </c>
      <c r="D155" s="341"/>
      <c r="E155" s="11">
        <f>ECSF!D57</f>
        <v>4013993.6600000262</v>
      </c>
    </row>
    <row r="156" spans="2:5" x14ac:dyDescent="0.25">
      <c r="B156" s="342"/>
      <c r="C156" s="338" t="s">
        <v>49</v>
      </c>
      <c r="D156" s="338"/>
      <c r="E156" s="12">
        <f>ECSF!D59</f>
        <v>0</v>
      </c>
    </row>
    <row r="157" spans="2:5" x14ac:dyDescent="0.25">
      <c r="B157" s="342"/>
      <c r="C157" s="338" t="s">
        <v>50</v>
      </c>
      <c r="D157" s="338"/>
      <c r="E157" s="12">
        <f>ECSF!D60</f>
        <v>4013993.6600000262</v>
      </c>
    </row>
    <row r="158" spans="2:5" x14ac:dyDescent="0.25">
      <c r="B158" s="342"/>
      <c r="C158" s="338" t="s">
        <v>51</v>
      </c>
      <c r="D158" s="338"/>
      <c r="E158" s="12">
        <f>ECSF!D61</f>
        <v>0</v>
      </c>
    </row>
    <row r="159" spans="2:5" x14ac:dyDescent="0.25">
      <c r="B159" s="342"/>
      <c r="C159" s="341" t="s">
        <v>52</v>
      </c>
      <c r="D159" s="341"/>
      <c r="E159" s="11">
        <f>ECSF!D63</f>
        <v>1418278215.5099998</v>
      </c>
    </row>
    <row r="160" spans="2:5" x14ac:dyDescent="0.25">
      <c r="B160" s="342"/>
      <c r="C160" s="338" t="s">
        <v>53</v>
      </c>
      <c r="D160" s="338"/>
      <c r="E160" s="12">
        <f>ECSF!D65</f>
        <v>0</v>
      </c>
    </row>
    <row r="161" spans="2:5" x14ac:dyDescent="0.25">
      <c r="B161" s="342"/>
      <c r="C161" s="338" t="s">
        <v>54</v>
      </c>
      <c r="D161" s="338"/>
      <c r="E161" s="12">
        <f>ECSF!D66</f>
        <v>1408067835.0299997</v>
      </c>
    </row>
    <row r="162" spans="2:5" x14ac:dyDescent="0.25">
      <c r="B162" s="342"/>
      <c r="C162" s="338" t="s">
        <v>55</v>
      </c>
      <c r="D162" s="338"/>
      <c r="E162" s="12">
        <f>ECSF!D67</f>
        <v>10210380.480000019</v>
      </c>
    </row>
    <row r="163" spans="2:5" x14ac:dyDescent="0.25">
      <c r="B163" s="342"/>
      <c r="C163" s="338" t="s">
        <v>56</v>
      </c>
      <c r="D163" s="338"/>
      <c r="E163" s="12">
        <f>ECSF!D68</f>
        <v>0</v>
      </c>
    </row>
    <row r="164" spans="2:5" x14ac:dyDescent="0.25">
      <c r="B164" s="342"/>
      <c r="C164" s="338" t="s">
        <v>57</v>
      </c>
      <c r="D164" s="338"/>
      <c r="E164" s="12">
        <f>ECSF!D69</f>
        <v>0</v>
      </c>
    </row>
    <row r="165" spans="2:5" x14ac:dyDescent="0.25">
      <c r="B165" s="342"/>
      <c r="C165" s="341" t="s">
        <v>58</v>
      </c>
      <c r="D165" s="341"/>
      <c r="E165" s="11">
        <f>ECSF!D71</f>
        <v>0</v>
      </c>
    </row>
    <row r="166" spans="2:5" x14ac:dyDescent="0.25">
      <c r="B166" s="342"/>
      <c r="C166" s="338" t="s">
        <v>59</v>
      </c>
      <c r="D166" s="338"/>
      <c r="E166" s="12">
        <f>ECSF!D73</f>
        <v>0</v>
      </c>
    </row>
    <row r="167" spans="2:5" ht="15" customHeight="1" thickBot="1" x14ac:dyDescent="0.3">
      <c r="B167" s="343"/>
      <c r="C167" s="338" t="s">
        <v>60</v>
      </c>
      <c r="D167" s="338"/>
      <c r="E167" s="12">
        <f>ECSF!D74</f>
        <v>0</v>
      </c>
    </row>
    <row r="168" spans="2:5" x14ac:dyDescent="0.25">
      <c r="B168" s="342" t="s">
        <v>67</v>
      </c>
      <c r="C168" s="341" t="s">
        <v>5</v>
      </c>
      <c r="D168" s="341"/>
      <c r="E168" s="11">
        <f>ECSF!E9</f>
        <v>505080230.6499995</v>
      </c>
    </row>
    <row r="169" spans="2:5" ht="15" customHeight="1" x14ac:dyDescent="0.25">
      <c r="B169" s="342"/>
      <c r="C169" s="341" t="s">
        <v>7</v>
      </c>
      <c r="D169" s="341"/>
      <c r="E169" s="11">
        <f>ECSF!E11</f>
        <v>118021267.08000007</v>
      </c>
    </row>
    <row r="170" spans="2:5" ht="15" customHeight="1" x14ac:dyDescent="0.25">
      <c r="B170" s="342"/>
      <c r="C170" s="338" t="s">
        <v>9</v>
      </c>
      <c r="D170" s="338"/>
      <c r="E170" s="12">
        <f>ECSF!E13</f>
        <v>99583939.420000076</v>
      </c>
    </row>
    <row r="171" spans="2:5" ht="15" customHeight="1" x14ac:dyDescent="0.25">
      <c r="B171" s="342"/>
      <c r="C171" s="338" t="s">
        <v>11</v>
      </c>
      <c r="D171" s="338"/>
      <c r="E171" s="12">
        <f>ECSF!E14</f>
        <v>0</v>
      </c>
    </row>
    <row r="172" spans="2:5" x14ac:dyDescent="0.25">
      <c r="B172" s="342"/>
      <c r="C172" s="338" t="s">
        <v>13</v>
      </c>
      <c r="D172" s="338"/>
      <c r="E172" s="12">
        <f>ECSF!E15</f>
        <v>18437327.660000004</v>
      </c>
    </row>
    <row r="173" spans="2:5" x14ac:dyDescent="0.25">
      <c r="B173" s="342"/>
      <c r="C173" s="338" t="s">
        <v>15</v>
      </c>
      <c r="D173" s="338"/>
      <c r="E173" s="12">
        <f>ECSF!E16</f>
        <v>0</v>
      </c>
    </row>
    <row r="174" spans="2:5" ht="15" customHeight="1" x14ac:dyDescent="0.25">
      <c r="B174" s="342"/>
      <c r="C174" s="338" t="s">
        <v>17</v>
      </c>
      <c r="D174" s="338"/>
      <c r="E174" s="12">
        <f>ECSF!E17</f>
        <v>0</v>
      </c>
    </row>
    <row r="175" spans="2:5" ht="15" customHeight="1" x14ac:dyDescent="0.25">
      <c r="B175" s="342"/>
      <c r="C175" s="338" t="s">
        <v>19</v>
      </c>
      <c r="D175" s="338"/>
      <c r="E175" s="12">
        <f>ECSF!E18</f>
        <v>0</v>
      </c>
    </row>
    <row r="176" spans="2:5" x14ac:dyDescent="0.25">
      <c r="B176" s="342"/>
      <c r="C176" s="338" t="s">
        <v>21</v>
      </c>
      <c r="D176" s="338"/>
      <c r="E176" s="12">
        <f>ECSF!E19</f>
        <v>0</v>
      </c>
    </row>
    <row r="177" spans="2:5" ht="15" customHeight="1" x14ac:dyDescent="0.25">
      <c r="B177" s="342"/>
      <c r="C177" s="341" t="s">
        <v>26</v>
      </c>
      <c r="D177" s="341"/>
      <c r="E177" s="11">
        <f>ECSF!E21</f>
        <v>387058963.56999946</v>
      </c>
    </row>
    <row r="178" spans="2:5" x14ac:dyDescent="0.25">
      <c r="B178" s="342"/>
      <c r="C178" s="338" t="s">
        <v>28</v>
      </c>
      <c r="D178" s="338"/>
      <c r="E178" s="12">
        <f>ECSF!E23</f>
        <v>15515208.560000002</v>
      </c>
    </row>
    <row r="179" spans="2:5" ht="15" customHeight="1" x14ac:dyDescent="0.25">
      <c r="B179" s="342"/>
      <c r="C179" s="338" t="s">
        <v>30</v>
      </c>
      <c r="D179" s="338"/>
      <c r="E179" s="12">
        <f>ECSF!E24</f>
        <v>0</v>
      </c>
    </row>
    <row r="180" spans="2:5" ht="15" customHeight="1" x14ac:dyDescent="0.25">
      <c r="B180" s="342"/>
      <c r="C180" s="338" t="s">
        <v>32</v>
      </c>
      <c r="D180" s="338"/>
      <c r="E180" s="12">
        <f>ECSF!E25</f>
        <v>344355746.13999939</v>
      </c>
    </row>
    <row r="181" spans="2:5" ht="15" customHeight="1" x14ac:dyDescent="0.25">
      <c r="B181" s="342"/>
      <c r="C181" s="338" t="s">
        <v>34</v>
      </c>
      <c r="D181" s="338"/>
      <c r="E181" s="12">
        <f>ECSF!E26</f>
        <v>0</v>
      </c>
    </row>
    <row r="182" spans="2:5" ht="15" customHeight="1" x14ac:dyDescent="0.25">
      <c r="B182" s="342"/>
      <c r="C182" s="338" t="s">
        <v>36</v>
      </c>
      <c r="D182" s="338"/>
      <c r="E182" s="12">
        <f>ECSF!E27</f>
        <v>2162597.9400000051</v>
      </c>
    </row>
    <row r="183" spans="2:5" ht="15" customHeight="1" x14ac:dyDescent="0.25">
      <c r="B183" s="342"/>
      <c r="C183" s="338" t="s">
        <v>38</v>
      </c>
      <c r="D183" s="338"/>
      <c r="E183" s="12">
        <f>ECSF!E28</f>
        <v>25025410.930000067</v>
      </c>
    </row>
    <row r="184" spans="2:5" ht="15" customHeight="1" x14ac:dyDescent="0.25">
      <c r="B184" s="342"/>
      <c r="C184" s="338" t="s">
        <v>40</v>
      </c>
      <c r="D184" s="338"/>
      <c r="E184" s="12">
        <f>ECSF!E29</f>
        <v>0</v>
      </c>
    </row>
    <row r="185" spans="2:5" ht="15" customHeight="1" x14ac:dyDescent="0.25">
      <c r="B185" s="342"/>
      <c r="C185" s="338" t="s">
        <v>41</v>
      </c>
      <c r="D185" s="338"/>
      <c r="E185" s="12">
        <f>ECSF!E30</f>
        <v>0</v>
      </c>
    </row>
    <row r="186" spans="2:5" ht="15" customHeight="1" x14ac:dyDescent="0.25">
      <c r="B186" s="342"/>
      <c r="C186" s="338" t="s">
        <v>43</v>
      </c>
      <c r="D186" s="338"/>
      <c r="E186" s="12">
        <f>ECSF!E31</f>
        <v>0</v>
      </c>
    </row>
    <row r="187" spans="2:5" ht="15" customHeight="1" x14ac:dyDescent="0.25">
      <c r="B187" s="342"/>
      <c r="C187" s="341" t="s">
        <v>6</v>
      </c>
      <c r="D187" s="341"/>
      <c r="E187" s="11">
        <f>ECSF!E33</f>
        <v>20712388.749999996</v>
      </c>
    </row>
    <row r="188" spans="2:5" x14ac:dyDescent="0.25">
      <c r="B188" s="342"/>
      <c r="C188" s="341" t="s">
        <v>8</v>
      </c>
      <c r="D188" s="341"/>
      <c r="E188" s="11">
        <f>ECSF!E35</f>
        <v>20712388.749999996</v>
      </c>
    </row>
    <row r="189" spans="2:5" x14ac:dyDescent="0.25">
      <c r="B189" s="342"/>
      <c r="C189" s="338" t="s">
        <v>10</v>
      </c>
      <c r="D189" s="338"/>
      <c r="E189" s="12">
        <f>ECSF!E37</f>
        <v>0</v>
      </c>
    </row>
    <row r="190" spans="2:5" x14ac:dyDescent="0.25">
      <c r="B190" s="342"/>
      <c r="C190" s="338" t="s">
        <v>12</v>
      </c>
      <c r="D190" s="338"/>
      <c r="E190" s="12">
        <f>ECSF!E38</f>
        <v>0</v>
      </c>
    </row>
    <row r="191" spans="2:5" ht="15" customHeight="1" x14ac:dyDescent="0.25">
      <c r="B191" s="342"/>
      <c r="C191" s="338" t="s">
        <v>14</v>
      </c>
      <c r="D191" s="338"/>
      <c r="E191" s="12">
        <f>ECSF!E39</f>
        <v>20712388.749999996</v>
      </c>
    </row>
    <row r="192" spans="2:5" x14ac:dyDescent="0.25">
      <c r="B192" s="342"/>
      <c r="C192" s="338" t="s">
        <v>16</v>
      </c>
      <c r="D192" s="338"/>
      <c r="E192" s="12">
        <f>ECSF!E40</f>
        <v>0</v>
      </c>
    </row>
    <row r="193" spans="2:5" ht="15" customHeight="1" x14ac:dyDescent="0.25">
      <c r="B193" s="342"/>
      <c r="C193" s="338" t="s">
        <v>18</v>
      </c>
      <c r="D193" s="338"/>
      <c r="E193" s="12">
        <f>ECSF!E41</f>
        <v>0</v>
      </c>
    </row>
    <row r="194" spans="2:5" ht="15" customHeight="1" x14ac:dyDescent="0.25">
      <c r="B194" s="342"/>
      <c r="C194" s="338" t="s">
        <v>20</v>
      </c>
      <c r="D194" s="338"/>
      <c r="E194" s="12">
        <f>ECSF!E42</f>
        <v>0</v>
      </c>
    </row>
    <row r="195" spans="2:5" ht="15" customHeight="1" x14ac:dyDescent="0.25">
      <c r="B195" s="342"/>
      <c r="C195" s="338" t="s">
        <v>22</v>
      </c>
      <c r="D195" s="338"/>
      <c r="E195" s="12">
        <f>ECSF!E43</f>
        <v>0</v>
      </c>
    </row>
    <row r="196" spans="2:5" ht="15" customHeight="1" x14ac:dyDescent="0.25">
      <c r="B196" s="342"/>
      <c r="C196" s="338" t="s">
        <v>23</v>
      </c>
      <c r="D196" s="338"/>
      <c r="E196" s="12">
        <f>ECSF!E44</f>
        <v>0</v>
      </c>
    </row>
    <row r="197" spans="2:5" ht="15" customHeight="1" x14ac:dyDescent="0.25">
      <c r="B197" s="342"/>
      <c r="C197" s="344" t="s">
        <v>27</v>
      </c>
      <c r="D197" s="344"/>
      <c r="E197" s="11">
        <f>ECSF!E46</f>
        <v>0</v>
      </c>
    </row>
    <row r="198" spans="2:5" ht="15" customHeight="1" x14ac:dyDescent="0.25">
      <c r="B198" s="342"/>
      <c r="C198" s="338" t="s">
        <v>29</v>
      </c>
      <c r="D198" s="338"/>
      <c r="E198" s="12">
        <f>ECSF!E48</f>
        <v>0</v>
      </c>
    </row>
    <row r="199" spans="2:5" ht="15" customHeight="1" x14ac:dyDescent="0.25">
      <c r="B199" s="342"/>
      <c r="C199" s="338" t="s">
        <v>31</v>
      </c>
      <c r="D199" s="338"/>
      <c r="E199" s="12">
        <f>ECSF!E49</f>
        <v>0</v>
      </c>
    </row>
    <row r="200" spans="2:5" ht="15" customHeight="1" x14ac:dyDescent="0.25">
      <c r="B200" s="342"/>
      <c r="C200" s="338" t="s">
        <v>33</v>
      </c>
      <c r="D200" s="338"/>
      <c r="E200" s="12">
        <f>ECSF!E50</f>
        <v>0</v>
      </c>
    </row>
    <row r="201" spans="2:5" x14ac:dyDescent="0.25">
      <c r="B201" s="342"/>
      <c r="C201" s="338" t="s">
        <v>35</v>
      </c>
      <c r="D201" s="338"/>
      <c r="E201" s="12">
        <f>ECSF!E51</f>
        <v>0</v>
      </c>
    </row>
    <row r="202" spans="2:5" ht="15" customHeight="1" x14ac:dyDescent="0.25">
      <c r="B202" s="342"/>
      <c r="C202" s="338" t="s">
        <v>37</v>
      </c>
      <c r="D202" s="338"/>
      <c r="E202" s="12">
        <f>ECSF!E52</f>
        <v>0</v>
      </c>
    </row>
    <row r="203" spans="2:5" x14ac:dyDescent="0.25">
      <c r="B203" s="342"/>
      <c r="C203" s="338" t="s">
        <v>39</v>
      </c>
      <c r="D203" s="338"/>
      <c r="E203" s="12">
        <f>ECSF!E53</f>
        <v>0</v>
      </c>
    </row>
    <row r="204" spans="2:5" ht="15" customHeight="1" x14ac:dyDescent="0.25">
      <c r="B204" s="342"/>
      <c r="C204" s="341" t="s">
        <v>46</v>
      </c>
      <c r="D204" s="341"/>
      <c r="E204" s="11">
        <f>ECSF!E55</f>
        <v>975209175.76999664</v>
      </c>
    </row>
    <row r="205" spans="2:5" ht="15" customHeight="1" x14ac:dyDescent="0.25">
      <c r="B205" s="342"/>
      <c r="C205" s="341" t="s">
        <v>48</v>
      </c>
      <c r="D205" s="341"/>
      <c r="E205" s="11">
        <f>ECSF!E57</f>
        <v>39414491.5</v>
      </c>
    </row>
    <row r="206" spans="2:5" ht="15" customHeight="1" x14ac:dyDescent="0.25">
      <c r="B206" s="342"/>
      <c r="C206" s="338" t="s">
        <v>49</v>
      </c>
      <c r="D206" s="338"/>
      <c r="E206" s="12">
        <f>ECSF!E59</f>
        <v>39414491.5</v>
      </c>
    </row>
    <row r="207" spans="2:5" ht="15" customHeight="1" x14ac:dyDescent="0.25">
      <c r="B207" s="342"/>
      <c r="C207" s="338" t="s">
        <v>50</v>
      </c>
      <c r="D207" s="338"/>
      <c r="E207" s="12">
        <f>ECSF!E60</f>
        <v>0</v>
      </c>
    </row>
    <row r="208" spans="2:5" ht="15" customHeight="1" x14ac:dyDescent="0.25">
      <c r="B208" s="342"/>
      <c r="C208" s="338" t="s">
        <v>51</v>
      </c>
      <c r="D208" s="338"/>
      <c r="E208" s="12">
        <f>ECSF!E61</f>
        <v>0</v>
      </c>
    </row>
    <row r="209" spans="2:5" ht="15" customHeight="1" x14ac:dyDescent="0.25">
      <c r="B209" s="342"/>
      <c r="C209" s="341" t="s">
        <v>52</v>
      </c>
      <c r="D209" s="341"/>
      <c r="E209" s="11">
        <f>ECSF!E63</f>
        <v>935794684.26999664</v>
      </c>
    </row>
    <row r="210" spans="2:5" x14ac:dyDescent="0.25">
      <c r="B210" s="342"/>
      <c r="C210" s="338" t="s">
        <v>53</v>
      </c>
      <c r="D210" s="338"/>
      <c r="E210" s="12">
        <f>ECSF!E65</f>
        <v>935794684.26999664</v>
      </c>
    </row>
    <row r="211" spans="2:5" ht="15" customHeight="1" x14ac:dyDescent="0.25">
      <c r="B211" s="342"/>
      <c r="C211" s="338" t="s">
        <v>54</v>
      </c>
      <c r="D211" s="338"/>
      <c r="E211" s="12">
        <f>ECSF!E66</f>
        <v>0</v>
      </c>
    </row>
    <row r="212" spans="2:5" x14ac:dyDescent="0.25">
      <c r="B212" s="342"/>
      <c r="C212" s="338" t="s">
        <v>55</v>
      </c>
      <c r="D212" s="338"/>
      <c r="E212" s="12">
        <f>ECSF!E67</f>
        <v>0</v>
      </c>
    </row>
    <row r="213" spans="2:5" ht="15" customHeight="1" x14ac:dyDescent="0.25">
      <c r="B213" s="342"/>
      <c r="C213" s="338" t="s">
        <v>56</v>
      </c>
      <c r="D213" s="338"/>
      <c r="E213" s="12">
        <f>ECSF!E68</f>
        <v>0</v>
      </c>
    </row>
    <row r="214" spans="2:5" x14ac:dyDescent="0.25">
      <c r="B214" s="342"/>
      <c r="C214" s="338" t="s">
        <v>57</v>
      </c>
      <c r="D214" s="338"/>
      <c r="E214" s="12">
        <f>ECSF!E69</f>
        <v>0</v>
      </c>
    </row>
    <row r="215" spans="2:5" x14ac:dyDescent="0.25">
      <c r="B215" s="342"/>
      <c r="C215" s="341" t="s">
        <v>58</v>
      </c>
      <c r="D215" s="341"/>
      <c r="E215" s="11">
        <f>ECSF!E71</f>
        <v>0</v>
      </c>
    </row>
    <row r="216" spans="2:5" x14ac:dyDescent="0.25">
      <c r="B216" s="342"/>
      <c r="C216" s="338" t="s">
        <v>59</v>
      </c>
      <c r="D216" s="338"/>
      <c r="E216" s="12">
        <f>ECSF!E73</f>
        <v>0</v>
      </c>
    </row>
    <row r="217" spans="2:5" ht="15.75" thickBot="1" x14ac:dyDescent="0.3">
      <c r="B217" s="343"/>
      <c r="C217" s="338" t="s">
        <v>60</v>
      </c>
      <c r="D217" s="338"/>
      <c r="E217" s="12">
        <f>ECSF!E74</f>
        <v>0</v>
      </c>
    </row>
    <row r="218" spans="2:5" x14ac:dyDescent="0.25">
      <c r="C218" s="346" t="s">
        <v>74</v>
      </c>
      <c r="D218" s="5" t="s">
        <v>63</v>
      </c>
      <c r="E218" s="15">
        <f>ECSF!B81</f>
        <v>0</v>
      </c>
    </row>
    <row r="219" spans="2:5" x14ac:dyDescent="0.25">
      <c r="C219" s="347"/>
      <c r="D219" s="5" t="s">
        <v>64</v>
      </c>
      <c r="E219" s="15">
        <f>ECSF!B82</f>
        <v>0</v>
      </c>
    </row>
    <row r="220" spans="2:5" x14ac:dyDescent="0.25">
      <c r="C220" s="347" t="s">
        <v>73</v>
      </c>
      <c r="D220" s="5" t="s">
        <v>63</v>
      </c>
      <c r="E220" s="15">
        <f>ECSF!D81</f>
        <v>0</v>
      </c>
    </row>
    <row r="221" spans="2:5" x14ac:dyDescent="0.25">
      <c r="C221" s="347"/>
      <c r="D221" s="5" t="s">
        <v>64</v>
      </c>
      <c r="E221" s="15">
        <f>ECSF!D82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2"/>
  <sheetViews>
    <sheetView topLeftCell="A10" zoomScaleNormal="100" workbookViewId="0">
      <selection activeCell="F15" sqref="F15"/>
    </sheetView>
  </sheetViews>
  <sheetFormatPr baseColWidth="10" defaultRowHeight="12.75" x14ac:dyDescent="0.25"/>
  <cols>
    <col min="1" max="1" width="1.140625" style="102" customWidth="1"/>
    <col min="2" max="2" width="11.7109375" style="102" customWidth="1"/>
    <col min="3" max="3" width="54.42578125" style="102" customWidth="1"/>
    <col min="4" max="4" width="19.140625" style="226" customWidth="1"/>
    <col min="5" max="5" width="19.85546875" style="102" bestFit="1" customWidth="1"/>
    <col min="6" max="6" width="19.5703125" style="102" bestFit="1" customWidth="1"/>
    <col min="7" max="7" width="21.28515625" style="102" customWidth="1"/>
    <col min="8" max="8" width="18.7109375" style="102" customWidth="1"/>
    <col min="9" max="9" width="1.140625" style="102" customWidth="1"/>
    <col min="10" max="10" width="11.42578125" style="16"/>
    <col min="11" max="11" width="15.28515625" style="31" bestFit="1" customWidth="1"/>
    <col min="12" max="13" width="16.85546875" style="16" bestFit="1" customWidth="1"/>
    <col min="14" max="16384" width="11.42578125" style="16"/>
  </cols>
  <sheetData>
    <row r="1" spans="1:14" s="20" customFormat="1" ht="14.25" customHeight="1" x14ac:dyDescent="0.25">
      <c r="A1" s="315"/>
      <c r="B1" s="315"/>
      <c r="C1" s="315"/>
      <c r="D1" s="315"/>
      <c r="E1" s="315"/>
      <c r="F1" s="315"/>
      <c r="G1" s="315"/>
      <c r="H1" s="315"/>
      <c r="I1" s="315"/>
      <c r="J1" s="28"/>
      <c r="K1" s="63"/>
    </row>
    <row r="2" spans="1:14" s="20" customFormat="1" ht="14.1" customHeight="1" x14ac:dyDescent="0.2">
      <c r="A2" s="324" t="s">
        <v>208</v>
      </c>
      <c r="B2" s="324"/>
      <c r="C2" s="324"/>
      <c r="D2" s="324"/>
      <c r="E2" s="324"/>
      <c r="F2" s="324"/>
      <c r="G2" s="324"/>
      <c r="H2" s="324"/>
      <c r="I2" s="324"/>
      <c r="J2" s="16"/>
      <c r="K2" s="31"/>
    </row>
    <row r="3" spans="1:14" s="20" customFormat="1" ht="14.1" customHeight="1" x14ac:dyDescent="0.2">
      <c r="A3" s="325" t="s">
        <v>131</v>
      </c>
      <c r="B3" s="325"/>
      <c r="C3" s="325"/>
      <c r="D3" s="325"/>
      <c r="E3" s="325"/>
      <c r="F3" s="325"/>
      <c r="G3" s="325"/>
      <c r="H3" s="325"/>
      <c r="I3" s="325"/>
      <c r="J3" s="16"/>
      <c r="K3" s="31"/>
    </row>
    <row r="4" spans="1:14" s="20" customFormat="1" ht="14.1" customHeight="1" x14ac:dyDescent="0.2">
      <c r="A4" s="325" t="s">
        <v>227</v>
      </c>
      <c r="B4" s="325"/>
      <c r="C4" s="325"/>
      <c r="D4" s="325"/>
      <c r="E4" s="325"/>
      <c r="F4" s="325"/>
      <c r="G4" s="325"/>
      <c r="H4" s="325"/>
      <c r="I4" s="325"/>
      <c r="J4" s="16"/>
      <c r="K4" s="31"/>
    </row>
    <row r="5" spans="1:14" s="20" customFormat="1" ht="17.25" customHeight="1" x14ac:dyDescent="0.2">
      <c r="A5" s="349" t="s">
        <v>223</v>
      </c>
      <c r="B5" s="349"/>
      <c r="C5" s="349"/>
      <c r="D5" s="349"/>
      <c r="E5" s="349"/>
      <c r="F5" s="349"/>
      <c r="G5" s="349"/>
      <c r="H5" s="349"/>
      <c r="I5" s="349"/>
      <c r="K5" s="26"/>
    </row>
    <row r="6" spans="1:14" s="29" customFormat="1" x14ac:dyDescent="0.2">
      <c r="A6" s="201"/>
      <c r="B6" s="350" t="s">
        <v>75</v>
      </c>
      <c r="C6" s="350"/>
      <c r="D6" s="202" t="s">
        <v>132</v>
      </c>
      <c r="E6" s="202" t="s">
        <v>133</v>
      </c>
      <c r="F6" s="203" t="s">
        <v>210</v>
      </c>
      <c r="G6" s="203" t="s">
        <v>134</v>
      </c>
      <c r="H6" s="203" t="s">
        <v>211</v>
      </c>
      <c r="I6" s="204"/>
      <c r="K6" s="64"/>
    </row>
    <row r="7" spans="1:14" s="29" customFormat="1" x14ac:dyDescent="0.2">
      <c r="A7" s="205"/>
      <c r="B7" s="351"/>
      <c r="C7" s="351"/>
      <c r="D7" s="206">
        <v>1</v>
      </c>
      <c r="E7" s="206">
        <v>2</v>
      </c>
      <c r="F7" s="207">
        <v>3</v>
      </c>
      <c r="G7" s="207" t="s">
        <v>135</v>
      </c>
      <c r="H7" s="207" t="s">
        <v>136</v>
      </c>
      <c r="I7" s="208"/>
      <c r="K7" s="64"/>
    </row>
    <row r="8" spans="1:14" s="20" customFormat="1" ht="3" customHeight="1" x14ac:dyDescent="0.2">
      <c r="A8" s="352"/>
      <c r="B8" s="353"/>
      <c r="C8" s="353"/>
      <c r="D8" s="353"/>
      <c r="E8" s="353"/>
      <c r="F8" s="353"/>
      <c r="G8" s="353"/>
      <c r="H8" s="353"/>
      <c r="I8" s="354"/>
      <c r="K8" s="26"/>
    </row>
    <row r="9" spans="1:14" s="20" customFormat="1" ht="3" customHeight="1" x14ac:dyDescent="0.2">
      <c r="A9" s="355"/>
      <c r="B9" s="349"/>
      <c r="C9" s="349"/>
      <c r="D9" s="349"/>
      <c r="E9" s="349"/>
      <c r="F9" s="349"/>
      <c r="G9" s="349"/>
      <c r="H9" s="349"/>
      <c r="I9" s="356"/>
      <c r="J9" s="16"/>
      <c r="K9" s="31"/>
    </row>
    <row r="10" spans="1:14" s="20" customFormat="1" x14ac:dyDescent="0.2">
      <c r="A10" s="121"/>
      <c r="B10" s="357" t="s">
        <v>5</v>
      </c>
      <c r="C10" s="357"/>
      <c r="D10" s="209">
        <f>+D12+D22</f>
        <v>15517610641.990002</v>
      </c>
      <c r="E10" s="209">
        <f>+E12+E22</f>
        <v>471900373544.67999</v>
      </c>
      <c r="F10" s="209">
        <f>+F12+F22</f>
        <v>471441401077.40002</v>
      </c>
      <c r="G10" s="209">
        <f>+G12+G22</f>
        <v>15976583109.269924</v>
      </c>
      <c r="H10" s="209">
        <f>+H12+H22</f>
        <v>458972467.27992344</v>
      </c>
      <c r="I10" s="210"/>
      <c r="J10" s="16"/>
      <c r="K10" s="31"/>
    </row>
    <row r="11" spans="1:14" s="20" customFormat="1" ht="5.0999999999999996" customHeight="1" x14ac:dyDescent="0.2">
      <c r="A11" s="121"/>
      <c r="B11" s="211"/>
      <c r="C11" s="211"/>
      <c r="D11" s="209"/>
      <c r="E11" s="209"/>
      <c r="F11" s="209"/>
      <c r="G11" s="209"/>
      <c r="H11" s="209"/>
      <c r="I11" s="210"/>
      <c r="J11" s="16"/>
      <c r="K11" s="31"/>
    </row>
    <row r="12" spans="1:14" s="20" customFormat="1" x14ac:dyDescent="0.2">
      <c r="A12" s="212"/>
      <c r="B12" s="318" t="s">
        <v>7</v>
      </c>
      <c r="C12" s="318"/>
      <c r="D12" s="213">
        <f>SUM(D14:D20)</f>
        <v>1800563418.29</v>
      </c>
      <c r="E12" s="213">
        <f>SUM(E14:E20)</f>
        <v>470432014515.39996</v>
      </c>
      <c r="F12" s="213">
        <f>SUM(F14:F20)</f>
        <v>470319286285.02002</v>
      </c>
      <c r="G12" s="213">
        <f>D12+E12-F12</f>
        <v>1913291648.6699219</v>
      </c>
      <c r="H12" s="213">
        <f>G12-D12</f>
        <v>112728230.37992191</v>
      </c>
      <c r="I12" s="214"/>
      <c r="J12" s="16"/>
      <c r="K12" s="31"/>
    </row>
    <row r="13" spans="1:14" s="20" customFormat="1" ht="5.0999999999999996" customHeight="1" x14ac:dyDescent="0.2">
      <c r="A13" s="115"/>
      <c r="B13" s="215"/>
      <c r="C13" s="215"/>
      <c r="D13" s="216"/>
      <c r="E13" s="216"/>
      <c r="F13" s="216"/>
      <c r="G13" s="216"/>
      <c r="H13" s="216"/>
      <c r="I13" s="217"/>
      <c r="J13" s="16"/>
      <c r="K13" s="31"/>
    </row>
    <row r="14" spans="1:14" s="20" customFormat="1" ht="19.5" customHeight="1" x14ac:dyDescent="0.2">
      <c r="A14" s="115"/>
      <c r="B14" s="348" t="s">
        <v>9</v>
      </c>
      <c r="C14" s="348"/>
      <c r="D14" s="81">
        <f>+ESF!E14</f>
        <v>1699789253.28</v>
      </c>
      <c r="E14" s="81">
        <v>457931673042.97998</v>
      </c>
      <c r="F14" s="81">
        <v>457832089103.56</v>
      </c>
      <c r="G14" s="218">
        <f t="shared" ref="G14:G20" si="0">D14+E14-F14</f>
        <v>1799373192.7000122</v>
      </c>
      <c r="H14" s="218">
        <f>G14-D14</f>
        <v>99583939.420012236</v>
      </c>
      <c r="I14" s="217"/>
      <c r="J14" s="37"/>
      <c r="K14" s="65">
        <f>+G14-ESF!D14</f>
        <v>1.2159347534179688E-5</v>
      </c>
      <c r="L14" s="33"/>
      <c r="M14" s="33"/>
    </row>
    <row r="15" spans="1:14" s="20" customFormat="1" ht="19.5" customHeight="1" x14ac:dyDescent="0.2">
      <c r="A15" s="115"/>
      <c r="B15" s="348" t="s">
        <v>11</v>
      </c>
      <c r="C15" s="348"/>
      <c r="D15" s="81">
        <f>+ESF!E15</f>
        <v>46160839.640000001</v>
      </c>
      <c r="E15" s="81">
        <v>12453231788.860001</v>
      </c>
      <c r="F15" s="81">
        <v>12458524825.559999</v>
      </c>
      <c r="G15" s="218">
        <f t="shared" si="0"/>
        <v>40867802.940000534</v>
      </c>
      <c r="H15" s="218">
        <f t="shared" ref="H15:H20" si="1">G15-D15</f>
        <v>-5293036.6999994665</v>
      </c>
      <c r="I15" s="217"/>
      <c r="J15" s="16"/>
      <c r="K15" s="65">
        <f>+G15-ESF!D15</f>
        <v>5.3644180297851563E-7</v>
      </c>
      <c r="L15" s="44"/>
      <c r="M15" s="35"/>
      <c r="N15" s="41"/>
    </row>
    <row r="16" spans="1:14" s="20" customFormat="1" ht="19.5" customHeight="1" x14ac:dyDescent="0.2">
      <c r="A16" s="115"/>
      <c r="B16" s="348" t="s">
        <v>13</v>
      </c>
      <c r="C16" s="348"/>
      <c r="D16" s="81">
        <f>+ESF!E16</f>
        <v>54244580.369999997</v>
      </c>
      <c r="E16" s="81">
        <v>47109683.560000002</v>
      </c>
      <c r="F16" s="81">
        <v>28672355.899999999</v>
      </c>
      <c r="G16" s="218">
        <f t="shared" si="0"/>
        <v>72681908.030000001</v>
      </c>
      <c r="H16" s="218">
        <f t="shared" si="1"/>
        <v>18437327.660000004</v>
      </c>
      <c r="I16" s="217"/>
      <c r="J16" s="16"/>
      <c r="K16" s="65">
        <f>+G16-ESF!D16</f>
        <v>0</v>
      </c>
    </row>
    <row r="17" spans="1:11" s="20" customFormat="1" ht="19.5" customHeight="1" x14ac:dyDescent="0.2">
      <c r="A17" s="115"/>
      <c r="B17" s="348" t="s">
        <v>15</v>
      </c>
      <c r="C17" s="348"/>
      <c r="D17" s="81">
        <f>+ESF!E17</f>
        <v>0</v>
      </c>
      <c r="E17" s="81">
        <v>0</v>
      </c>
      <c r="F17" s="81">
        <v>0</v>
      </c>
      <c r="G17" s="218">
        <f t="shared" si="0"/>
        <v>0</v>
      </c>
      <c r="H17" s="218">
        <f t="shared" si="1"/>
        <v>0</v>
      </c>
      <c r="I17" s="217"/>
      <c r="J17" s="16"/>
      <c r="K17" s="65">
        <f>+G17-ESF!D17</f>
        <v>0</v>
      </c>
    </row>
    <row r="18" spans="1:11" s="20" customFormat="1" ht="19.5" customHeight="1" x14ac:dyDescent="0.2">
      <c r="A18" s="115"/>
      <c r="B18" s="348" t="s">
        <v>17</v>
      </c>
      <c r="C18" s="348"/>
      <c r="D18" s="81">
        <f>+ESF!E18</f>
        <v>0</v>
      </c>
      <c r="E18" s="81">
        <v>0</v>
      </c>
      <c r="F18" s="81">
        <v>0</v>
      </c>
      <c r="G18" s="218">
        <f t="shared" si="0"/>
        <v>0</v>
      </c>
      <c r="H18" s="218">
        <f t="shared" si="1"/>
        <v>0</v>
      </c>
      <c r="I18" s="217"/>
      <c r="J18" s="16"/>
      <c r="K18" s="65">
        <f>+G18-ESF!D18</f>
        <v>0</v>
      </c>
    </row>
    <row r="19" spans="1:11" s="20" customFormat="1" ht="19.5" customHeight="1" x14ac:dyDescent="0.2">
      <c r="A19" s="115"/>
      <c r="B19" s="348" t="s">
        <v>19</v>
      </c>
      <c r="C19" s="348"/>
      <c r="D19" s="81">
        <f>+ESF!E19</f>
        <v>0</v>
      </c>
      <c r="E19" s="81">
        <v>0</v>
      </c>
      <c r="F19" s="81">
        <v>0</v>
      </c>
      <c r="G19" s="218">
        <f t="shared" si="0"/>
        <v>0</v>
      </c>
      <c r="H19" s="218">
        <f t="shared" si="1"/>
        <v>0</v>
      </c>
      <c r="I19" s="217"/>
      <c r="J19" s="16"/>
      <c r="K19" s="65">
        <f>+G19-ESF!D19</f>
        <v>0</v>
      </c>
    </row>
    <row r="20" spans="1:11" ht="19.5" customHeight="1" x14ac:dyDescent="0.2">
      <c r="A20" s="115"/>
      <c r="B20" s="348" t="s">
        <v>21</v>
      </c>
      <c r="C20" s="348"/>
      <c r="D20" s="81">
        <f>+ESF!E20</f>
        <v>368745</v>
      </c>
      <c r="E20" s="81">
        <v>0</v>
      </c>
      <c r="F20" s="81">
        <v>0</v>
      </c>
      <c r="G20" s="218">
        <f t="shared" si="0"/>
        <v>368745</v>
      </c>
      <c r="H20" s="218">
        <f t="shared" si="1"/>
        <v>0</v>
      </c>
      <c r="I20" s="217"/>
      <c r="K20" s="65">
        <f>+G20-ESF!D20</f>
        <v>0</v>
      </c>
    </row>
    <row r="21" spans="1:11" x14ac:dyDescent="0.2">
      <c r="A21" s="115"/>
      <c r="B21" s="219"/>
      <c r="C21" s="219"/>
      <c r="D21" s="220"/>
      <c r="E21" s="220"/>
      <c r="F21" s="220"/>
      <c r="G21" s="220"/>
      <c r="H21" s="220"/>
      <c r="I21" s="217"/>
      <c r="K21" s="66"/>
    </row>
    <row r="22" spans="1:11" x14ac:dyDescent="0.2">
      <c r="A22" s="212"/>
      <c r="B22" s="318" t="s">
        <v>26</v>
      </c>
      <c r="C22" s="318"/>
      <c r="D22" s="213">
        <f>SUM(D24:D32)</f>
        <v>13717047223.700001</v>
      </c>
      <c r="E22" s="213">
        <f>SUM(E24:E32)</f>
        <v>1468359029.28</v>
      </c>
      <c r="F22" s="213">
        <f>SUM(F24:F32)</f>
        <v>1122114792.3799999</v>
      </c>
      <c r="G22" s="213">
        <f>D22+E22-F22</f>
        <v>14063291460.600002</v>
      </c>
      <c r="H22" s="213">
        <f>G22-D22</f>
        <v>346244236.90000153</v>
      </c>
      <c r="I22" s="214"/>
      <c r="K22" s="66"/>
    </row>
    <row r="23" spans="1:11" ht="5.0999999999999996" customHeight="1" x14ac:dyDescent="0.2">
      <c r="A23" s="115"/>
      <c r="B23" s="215"/>
      <c r="C23" s="219"/>
      <c r="D23" s="216"/>
      <c r="E23" s="216"/>
      <c r="F23" s="216"/>
      <c r="G23" s="216"/>
      <c r="H23" s="216"/>
      <c r="I23" s="217"/>
      <c r="K23" s="66"/>
    </row>
    <row r="24" spans="1:11" ht="19.5" customHeight="1" x14ac:dyDescent="0.2">
      <c r="A24" s="115"/>
      <c r="B24" s="348" t="s">
        <v>28</v>
      </c>
      <c r="C24" s="348"/>
      <c r="D24" s="81">
        <f>+ESF!E27</f>
        <v>79852088.120000005</v>
      </c>
      <c r="E24" s="81">
        <v>79056582.650000006</v>
      </c>
      <c r="F24" s="81">
        <v>63541374.090000004</v>
      </c>
      <c r="G24" s="218">
        <f>D24+E24-F24</f>
        <v>95367296.680000007</v>
      </c>
      <c r="H24" s="218">
        <f>G24-D24</f>
        <v>15515208.560000002</v>
      </c>
      <c r="I24" s="217"/>
      <c r="K24" s="65">
        <f>+G24-ESF!D27</f>
        <v>0</v>
      </c>
    </row>
    <row r="25" spans="1:11" ht="19.5" customHeight="1" x14ac:dyDescent="0.2">
      <c r="A25" s="115"/>
      <c r="B25" s="348" t="s">
        <v>30</v>
      </c>
      <c r="C25" s="348"/>
      <c r="D25" s="81">
        <f>+ESF!E28</f>
        <v>150105643.19999999</v>
      </c>
      <c r="E25" s="81">
        <v>836206191.23000002</v>
      </c>
      <c r="F25" s="81">
        <v>863077433.92999995</v>
      </c>
      <c r="G25" s="218">
        <f t="shared" ref="G25:G32" si="2">D25+E25-F25</f>
        <v>123234400.50000012</v>
      </c>
      <c r="H25" s="218">
        <f t="shared" ref="H25:H32" si="3">G25-D25</f>
        <v>-26871242.699999869</v>
      </c>
      <c r="I25" s="217"/>
      <c r="K25" s="65">
        <f>+G25-ESF!D28</f>
        <v>1.1920928955078125E-7</v>
      </c>
    </row>
    <row r="26" spans="1:11" ht="19.5" customHeight="1" x14ac:dyDescent="0.2">
      <c r="A26" s="115"/>
      <c r="B26" s="348" t="s">
        <v>32</v>
      </c>
      <c r="C26" s="348"/>
      <c r="D26" s="81">
        <f>+ESF!E29</f>
        <v>13032210788.34</v>
      </c>
      <c r="E26" s="81">
        <v>387613604.30000001</v>
      </c>
      <c r="F26" s="81">
        <v>43257858.159999996</v>
      </c>
      <c r="G26" s="218">
        <f t="shared" si="2"/>
        <v>13376566534.48</v>
      </c>
      <c r="H26" s="218">
        <f t="shared" si="3"/>
        <v>344355746.13999939</v>
      </c>
      <c r="I26" s="217"/>
      <c r="K26" s="65">
        <f>+G26-ESF!D29</f>
        <v>0</v>
      </c>
    </row>
    <row r="27" spans="1:11" ht="19.5" customHeight="1" x14ac:dyDescent="0.2">
      <c r="A27" s="115"/>
      <c r="B27" s="348" t="s">
        <v>137</v>
      </c>
      <c r="C27" s="348"/>
      <c r="D27" s="81">
        <f>+ESF!E30</f>
        <v>1618217133.78</v>
      </c>
      <c r="E27" s="81">
        <v>77125628.079999998</v>
      </c>
      <c r="F27" s="81">
        <v>91069112.049999997</v>
      </c>
      <c r="G27" s="218">
        <f t="shared" si="2"/>
        <v>1604273649.8099999</v>
      </c>
      <c r="H27" s="218">
        <f t="shared" si="3"/>
        <v>-13943483.970000029</v>
      </c>
      <c r="I27" s="217"/>
      <c r="K27" s="65">
        <f>+G27-ESF!D30</f>
        <v>0</v>
      </c>
    </row>
    <row r="28" spans="1:11" ht="19.5" customHeight="1" x14ac:dyDescent="0.2">
      <c r="A28" s="115"/>
      <c r="B28" s="348" t="s">
        <v>36</v>
      </c>
      <c r="C28" s="348"/>
      <c r="D28" s="81">
        <f>+ESF!E31</f>
        <v>61730276.909999996</v>
      </c>
      <c r="E28" s="81">
        <v>5428746.0800000001</v>
      </c>
      <c r="F28" s="81">
        <v>3266148.14</v>
      </c>
      <c r="G28" s="218">
        <f t="shared" si="2"/>
        <v>63892874.849999994</v>
      </c>
      <c r="H28" s="218">
        <f t="shared" si="3"/>
        <v>2162597.9399999976</v>
      </c>
      <c r="I28" s="217"/>
      <c r="K28" s="65">
        <f>+G28-ESF!D31</f>
        <v>0</v>
      </c>
    </row>
    <row r="29" spans="1:11" ht="19.5" customHeight="1" x14ac:dyDescent="0.2">
      <c r="A29" s="115"/>
      <c r="B29" s="348" t="s">
        <v>38</v>
      </c>
      <c r="C29" s="348"/>
      <c r="D29" s="81">
        <f>+ESF!E32</f>
        <v>-1225068706.6500001</v>
      </c>
      <c r="E29" s="81">
        <v>82928276.939999998</v>
      </c>
      <c r="F29" s="81">
        <v>57902866.009999998</v>
      </c>
      <c r="G29" s="218">
        <f t="shared" si="2"/>
        <v>-1200043295.72</v>
      </c>
      <c r="H29" s="218">
        <f t="shared" si="3"/>
        <v>25025410.930000067</v>
      </c>
      <c r="I29" s="217"/>
      <c r="K29" s="65">
        <f>+G29-ESF!D32</f>
        <v>0</v>
      </c>
    </row>
    <row r="30" spans="1:11" ht="19.5" customHeight="1" x14ac:dyDescent="0.2">
      <c r="A30" s="115"/>
      <c r="B30" s="348" t="s">
        <v>40</v>
      </c>
      <c r="C30" s="348"/>
      <c r="D30" s="81">
        <f>+ESF!E33</f>
        <v>0</v>
      </c>
      <c r="E30" s="81">
        <v>0</v>
      </c>
      <c r="F30" s="81">
        <v>0</v>
      </c>
      <c r="G30" s="218">
        <f t="shared" si="2"/>
        <v>0</v>
      </c>
      <c r="H30" s="218">
        <f t="shared" si="3"/>
        <v>0</v>
      </c>
      <c r="I30" s="217"/>
      <c r="K30" s="65">
        <f>+G30-ESF!D33</f>
        <v>0</v>
      </c>
    </row>
    <row r="31" spans="1:11" ht="19.5" customHeight="1" x14ac:dyDescent="0.2">
      <c r="A31" s="115"/>
      <c r="B31" s="348" t="s">
        <v>41</v>
      </c>
      <c r="C31" s="348"/>
      <c r="D31" s="81">
        <f>+ESF!E34</f>
        <v>0</v>
      </c>
      <c r="E31" s="81">
        <v>0</v>
      </c>
      <c r="F31" s="81">
        <v>0</v>
      </c>
      <c r="G31" s="218">
        <f t="shared" si="2"/>
        <v>0</v>
      </c>
      <c r="H31" s="218">
        <f t="shared" si="3"/>
        <v>0</v>
      </c>
      <c r="I31" s="217"/>
      <c r="K31" s="65">
        <f>+G31-ESF!D34</f>
        <v>0</v>
      </c>
    </row>
    <row r="32" spans="1:11" ht="19.5" customHeight="1" x14ac:dyDescent="0.2">
      <c r="A32" s="115"/>
      <c r="B32" s="348" t="s">
        <v>43</v>
      </c>
      <c r="C32" s="348"/>
      <c r="D32" s="81">
        <f>+ESF!E35</f>
        <v>0</v>
      </c>
      <c r="E32" s="81">
        <v>0</v>
      </c>
      <c r="F32" s="81">
        <v>0</v>
      </c>
      <c r="G32" s="218">
        <f t="shared" si="2"/>
        <v>0</v>
      </c>
      <c r="H32" s="218">
        <f t="shared" si="3"/>
        <v>0</v>
      </c>
      <c r="I32" s="217"/>
      <c r="K32" s="65">
        <f>+G32-ESF!D35</f>
        <v>0</v>
      </c>
    </row>
    <row r="33" spans="1:17" x14ac:dyDescent="0.2">
      <c r="A33" s="115"/>
      <c r="B33" s="221"/>
      <c r="C33" s="221"/>
      <c r="D33" s="222"/>
      <c r="E33" s="223"/>
      <c r="F33" s="223"/>
      <c r="G33" s="223"/>
      <c r="H33" s="223"/>
      <c r="I33" s="77"/>
    </row>
    <row r="34" spans="1:17" ht="6" customHeight="1" x14ac:dyDescent="0.2">
      <c r="A34" s="358"/>
      <c r="B34" s="359"/>
      <c r="C34" s="359"/>
      <c r="D34" s="359"/>
      <c r="E34" s="359"/>
      <c r="F34" s="359"/>
      <c r="G34" s="359"/>
      <c r="H34" s="359"/>
      <c r="I34" s="360"/>
    </row>
    <row r="35" spans="1:17" ht="6" customHeight="1" x14ac:dyDescent="0.25">
      <c r="A35" s="224"/>
      <c r="B35" s="145"/>
      <c r="C35" s="225"/>
      <c r="E35" s="224"/>
      <c r="F35" s="224"/>
      <c r="G35" s="224"/>
      <c r="H35" s="224"/>
      <c r="I35" s="224"/>
    </row>
    <row r="36" spans="1:17" ht="15" customHeight="1" x14ac:dyDescent="0.25">
      <c r="A36" s="99"/>
      <c r="B36" s="303" t="s">
        <v>209</v>
      </c>
      <c r="C36" s="303"/>
      <c r="D36" s="303"/>
      <c r="E36" s="303"/>
      <c r="F36" s="303"/>
      <c r="G36" s="303"/>
      <c r="H36" s="303"/>
      <c r="I36" s="91"/>
      <c r="J36" s="24"/>
      <c r="K36" s="26"/>
      <c r="L36" s="20"/>
      <c r="M36" s="20"/>
      <c r="N36" s="20"/>
      <c r="O36" s="20"/>
      <c r="P36" s="20"/>
      <c r="Q36" s="20"/>
    </row>
    <row r="37" spans="1:17" ht="9.75" customHeight="1" x14ac:dyDescent="0.25">
      <c r="A37" s="99"/>
      <c r="B37" s="91"/>
      <c r="C37" s="100"/>
      <c r="D37" s="101"/>
      <c r="E37" s="101"/>
      <c r="F37" s="99"/>
      <c r="G37" s="127"/>
      <c r="H37" s="100"/>
      <c r="I37" s="101"/>
      <c r="J37" s="27"/>
      <c r="K37" s="26"/>
      <c r="L37" s="20"/>
      <c r="M37" s="20"/>
      <c r="N37" s="20"/>
      <c r="O37" s="20"/>
      <c r="P37" s="20"/>
      <c r="Q37" s="20"/>
    </row>
    <row r="38" spans="1:17" ht="49.5" customHeight="1" x14ac:dyDescent="0.25">
      <c r="A38" s="99"/>
      <c r="B38" s="361"/>
      <c r="C38" s="361"/>
      <c r="D38" s="101"/>
      <c r="E38" s="313"/>
      <c r="F38" s="313"/>
      <c r="G38" s="313"/>
      <c r="H38" s="313"/>
      <c r="I38" s="101"/>
      <c r="J38" s="27"/>
      <c r="K38" s="26"/>
      <c r="L38" s="20"/>
      <c r="M38" s="20"/>
      <c r="N38" s="20"/>
      <c r="O38" s="20"/>
      <c r="P38" s="20"/>
      <c r="Q38" s="20"/>
    </row>
    <row r="39" spans="1:17" ht="14.1" customHeight="1" x14ac:dyDescent="0.25">
      <c r="A39" s="99"/>
      <c r="B39" s="313"/>
      <c r="C39" s="313"/>
      <c r="D39" s="227"/>
      <c r="E39" s="313"/>
      <c r="F39" s="313"/>
      <c r="G39" s="313"/>
      <c r="H39" s="313"/>
      <c r="I39" s="117"/>
      <c r="J39" s="20"/>
      <c r="P39" s="20"/>
      <c r="Q39" s="20"/>
    </row>
    <row r="40" spans="1:17" ht="14.1" customHeight="1" x14ac:dyDescent="0.25">
      <c r="A40" s="99"/>
      <c r="B40" s="310"/>
      <c r="C40" s="310"/>
      <c r="D40" s="119"/>
      <c r="E40" s="310"/>
      <c r="F40" s="310"/>
      <c r="G40" s="310"/>
      <c r="H40" s="310"/>
      <c r="I40" s="117"/>
      <c r="J40" s="20"/>
      <c r="P40" s="20"/>
      <c r="Q40" s="20"/>
    </row>
    <row r="41" spans="1:17" x14ac:dyDescent="0.25">
      <c r="B41" s="99"/>
      <c r="C41" s="99"/>
      <c r="D41" s="67"/>
      <c r="E41" s="99"/>
      <c r="F41" s="99"/>
      <c r="G41" s="99"/>
    </row>
    <row r="42" spans="1:17" x14ac:dyDescent="0.25">
      <c r="B42" s="99"/>
      <c r="C42" s="99"/>
      <c r="D42" s="67"/>
      <c r="E42" s="99"/>
      <c r="F42" s="99"/>
      <c r="G42" s="99"/>
    </row>
  </sheetData>
  <sheetProtection formatCells="0" selectLockedCells="1"/>
  <mergeCells count="35"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  <mergeCell ref="B10:C10"/>
    <mergeCell ref="B12:C12"/>
    <mergeCell ref="B14:C14"/>
    <mergeCell ref="B15:C15"/>
    <mergeCell ref="B20:C20"/>
    <mergeCell ref="B22:C22"/>
  </mergeCells>
  <printOptions verticalCentered="1"/>
  <pageMargins left="1.1811023622047245" right="0.59055118110236227" top="0.78740157480314965" bottom="0.59055118110236227" header="0" footer="0"/>
  <pageSetup paperSize="9" scale="75" orientation="landscape" r:id="rId1"/>
  <ignoredErrors>
    <ignoredError sqref="D14:D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zoomScaleNormal="100" workbookViewId="0">
      <selection activeCell="K11" sqref="K11"/>
    </sheetView>
  </sheetViews>
  <sheetFormatPr baseColWidth="10" defaultRowHeight="12.75" x14ac:dyDescent="0.25"/>
  <cols>
    <col min="1" max="1" width="4.85546875" style="187" customWidth="1"/>
    <col min="2" max="2" width="14.5703125" style="187" customWidth="1"/>
    <col min="3" max="3" width="18.85546875" style="187" customWidth="1"/>
    <col min="4" max="4" width="21.85546875" style="187" customWidth="1"/>
    <col min="5" max="5" width="3.42578125" style="187" customWidth="1"/>
    <col min="6" max="6" width="22.28515625" style="187" customWidth="1"/>
    <col min="7" max="7" width="29.7109375" style="187" customWidth="1"/>
    <col min="8" max="8" width="20.7109375" style="187" customWidth="1"/>
    <col min="9" max="9" width="20.85546875" style="187" customWidth="1"/>
    <col min="10" max="10" width="2.5703125" style="187" customWidth="1"/>
    <col min="11" max="12" width="11.42578125" style="18"/>
    <col min="13" max="13" width="15.28515625" style="18" bestFit="1" customWidth="1"/>
    <col min="14" max="14" width="14.7109375" style="18" bestFit="1" customWidth="1"/>
    <col min="15" max="16384" width="11.42578125" style="18"/>
  </cols>
  <sheetData>
    <row r="1" spans="1:10" ht="15.75" customHeight="1" x14ac:dyDescent="0.25">
      <c r="A1" s="373"/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4.1" customHeight="1" x14ac:dyDescent="0.2">
      <c r="A2" s="367" t="s">
        <v>208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4.1" customHeight="1" x14ac:dyDescent="0.2">
      <c r="A3" s="368" t="s">
        <v>138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ht="14.1" customHeight="1" x14ac:dyDescent="0.2">
      <c r="A4" s="368" t="s">
        <v>228</v>
      </c>
      <c r="B4" s="368"/>
      <c r="C4" s="368"/>
      <c r="D4" s="368"/>
      <c r="E4" s="368"/>
      <c r="F4" s="368"/>
      <c r="G4" s="368"/>
      <c r="H4" s="368"/>
      <c r="I4" s="368"/>
      <c r="J4" s="368"/>
    </row>
    <row r="5" spans="1:10" ht="20.25" customHeight="1" x14ac:dyDescent="0.25">
      <c r="A5" s="150"/>
      <c r="B5" s="362" t="s">
        <v>223</v>
      </c>
      <c r="C5" s="362"/>
      <c r="D5" s="362"/>
      <c r="E5" s="362"/>
      <c r="F5" s="362"/>
      <c r="G5" s="362"/>
      <c r="H5" s="362"/>
      <c r="I5" s="362"/>
      <c r="J5" s="362"/>
    </row>
    <row r="6" spans="1:10" ht="30" customHeight="1" x14ac:dyDescent="0.2">
      <c r="A6" s="151"/>
      <c r="B6" s="364" t="s">
        <v>139</v>
      </c>
      <c r="C6" s="364"/>
      <c r="D6" s="364"/>
      <c r="E6" s="152"/>
      <c r="F6" s="153" t="s">
        <v>140</v>
      </c>
      <c r="G6" s="153" t="s">
        <v>141</v>
      </c>
      <c r="H6" s="152" t="s">
        <v>212</v>
      </c>
      <c r="I6" s="152" t="s">
        <v>213</v>
      </c>
      <c r="J6" s="154"/>
    </row>
    <row r="7" spans="1:10" ht="3" customHeight="1" x14ac:dyDescent="0.2">
      <c r="A7" s="155"/>
      <c r="B7" s="365"/>
      <c r="C7" s="365"/>
      <c r="D7" s="365"/>
      <c r="E7" s="365"/>
      <c r="F7" s="365"/>
      <c r="G7" s="365"/>
      <c r="H7" s="365"/>
      <c r="I7" s="365"/>
      <c r="J7" s="366"/>
    </row>
    <row r="8" spans="1:10" ht="9.9499999999999993" customHeight="1" x14ac:dyDescent="0.2">
      <c r="A8" s="156"/>
      <c r="B8" s="362"/>
      <c r="C8" s="362"/>
      <c r="D8" s="362"/>
      <c r="E8" s="362"/>
      <c r="F8" s="362"/>
      <c r="G8" s="362"/>
      <c r="H8" s="362"/>
      <c r="I8" s="362"/>
      <c r="J8" s="363"/>
    </row>
    <row r="9" spans="1:10" x14ac:dyDescent="0.2">
      <c r="A9" s="156"/>
      <c r="B9" s="370" t="s">
        <v>142</v>
      </c>
      <c r="C9" s="370"/>
      <c r="D9" s="370"/>
      <c r="E9" s="157"/>
      <c r="F9" s="157"/>
      <c r="G9" s="157"/>
      <c r="H9" s="157"/>
      <c r="I9" s="157"/>
      <c r="J9" s="158"/>
    </row>
    <row r="10" spans="1:10" x14ac:dyDescent="0.25">
      <c r="A10" s="159"/>
      <c r="B10" s="371" t="s">
        <v>143</v>
      </c>
      <c r="C10" s="371"/>
      <c r="D10" s="371"/>
      <c r="E10" s="160"/>
      <c r="F10" s="160"/>
      <c r="G10" s="160"/>
      <c r="H10" s="160"/>
      <c r="I10" s="160"/>
      <c r="J10" s="161"/>
    </row>
    <row r="11" spans="1:10" x14ac:dyDescent="0.25">
      <c r="A11" s="159"/>
      <c r="B11" s="370" t="s">
        <v>144</v>
      </c>
      <c r="C11" s="370"/>
      <c r="D11" s="370"/>
      <c r="E11" s="160"/>
      <c r="F11" s="162"/>
      <c r="G11" s="162"/>
      <c r="H11" s="136">
        <f>SUM(H12:H14)</f>
        <v>42962878.549999997</v>
      </c>
      <c r="I11" s="136">
        <f>SUM(I12:I14)</f>
        <v>22250489.800000001</v>
      </c>
      <c r="J11" s="163"/>
    </row>
    <row r="12" spans="1:10" x14ac:dyDescent="0.25">
      <c r="A12" s="164"/>
      <c r="B12" s="165"/>
      <c r="C12" s="372" t="s">
        <v>145</v>
      </c>
      <c r="D12" s="372"/>
      <c r="E12" s="160"/>
      <c r="F12" s="166"/>
      <c r="G12" s="166"/>
      <c r="H12" s="167">
        <f>+ESF!J16</f>
        <v>42962878.549999997</v>
      </c>
      <c r="I12" s="167">
        <f>+ESF!I16</f>
        <v>22250489.800000001</v>
      </c>
      <c r="J12" s="168"/>
    </row>
    <row r="13" spans="1:10" x14ac:dyDescent="0.25">
      <c r="A13" s="164"/>
      <c r="B13" s="165"/>
      <c r="C13" s="372" t="s">
        <v>146</v>
      </c>
      <c r="D13" s="372"/>
      <c r="E13" s="160"/>
      <c r="F13" s="166"/>
      <c r="G13" s="166"/>
      <c r="H13" s="167">
        <v>0</v>
      </c>
      <c r="I13" s="167">
        <v>0</v>
      </c>
      <c r="J13" s="168"/>
    </row>
    <row r="14" spans="1:10" x14ac:dyDescent="0.25">
      <c r="A14" s="164"/>
      <c r="B14" s="165"/>
      <c r="C14" s="372" t="s">
        <v>147</v>
      </c>
      <c r="D14" s="372"/>
      <c r="E14" s="160"/>
      <c r="F14" s="166"/>
      <c r="G14" s="166"/>
      <c r="H14" s="167">
        <v>0</v>
      </c>
      <c r="I14" s="167">
        <v>0</v>
      </c>
      <c r="J14" s="168"/>
    </row>
    <row r="15" spans="1:10" ht="9.9499999999999993" customHeight="1" x14ac:dyDescent="0.25">
      <c r="A15" s="164"/>
      <c r="B15" s="165"/>
      <c r="C15" s="165"/>
      <c r="D15" s="169"/>
      <c r="E15" s="160"/>
      <c r="F15" s="170"/>
      <c r="G15" s="170"/>
      <c r="H15" s="171"/>
      <c r="I15" s="171"/>
      <c r="J15" s="168"/>
    </row>
    <row r="16" spans="1:10" x14ac:dyDescent="0.25">
      <c r="A16" s="159"/>
      <c r="B16" s="370" t="s">
        <v>148</v>
      </c>
      <c r="C16" s="370"/>
      <c r="D16" s="370"/>
      <c r="E16" s="160"/>
      <c r="F16" s="162"/>
      <c r="G16" s="162"/>
      <c r="H16" s="136">
        <f>SUM(H17:H20)</f>
        <v>0</v>
      </c>
      <c r="I16" s="136">
        <f>SUM(I17:I20)</f>
        <v>0</v>
      </c>
      <c r="J16" s="163"/>
    </row>
    <row r="17" spans="1:10" x14ac:dyDescent="0.25">
      <c r="A17" s="164"/>
      <c r="B17" s="165"/>
      <c r="C17" s="372" t="s">
        <v>149</v>
      </c>
      <c r="D17" s="372"/>
      <c r="E17" s="160"/>
      <c r="F17" s="166"/>
      <c r="G17" s="166"/>
      <c r="H17" s="167">
        <v>0</v>
      </c>
      <c r="I17" s="167">
        <v>0</v>
      </c>
      <c r="J17" s="168"/>
    </row>
    <row r="18" spans="1:10" x14ac:dyDescent="0.25">
      <c r="A18" s="164"/>
      <c r="B18" s="165"/>
      <c r="C18" s="372" t="s">
        <v>150</v>
      </c>
      <c r="D18" s="372"/>
      <c r="E18" s="160"/>
      <c r="F18" s="166"/>
      <c r="G18" s="166"/>
      <c r="H18" s="167">
        <v>0</v>
      </c>
      <c r="I18" s="167">
        <v>0</v>
      </c>
      <c r="J18" s="168"/>
    </row>
    <row r="19" spans="1:10" x14ac:dyDescent="0.25">
      <c r="A19" s="164"/>
      <c r="B19" s="165"/>
      <c r="C19" s="372" t="s">
        <v>146</v>
      </c>
      <c r="D19" s="372"/>
      <c r="E19" s="160"/>
      <c r="F19" s="166"/>
      <c r="G19" s="166"/>
      <c r="H19" s="167">
        <v>0</v>
      </c>
      <c r="I19" s="167">
        <v>0</v>
      </c>
      <c r="J19" s="168"/>
    </row>
    <row r="20" spans="1:10" x14ac:dyDescent="0.25">
      <c r="A20" s="164"/>
      <c r="B20" s="172"/>
      <c r="C20" s="372" t="s">
        <v>147</v>
      </c>
      <c r="D20" s="372"/>
      <c r="E20" s="160"/>
      <c r="F20" s="166"/>
      <c r="G20" s="166"/>
      <c r="H20" s="167">
        <v>0</v>
      </c>
      <c r="I20" s="167">
        <v>0</v>
      </c>
      <c r="J20" s="168"/>
    </row>
    <row r="21" spans="1:10" ht="9.9499999999999993" customHeight="1" x14ac:dyDescent="0.25">
      <c r="A21" s="164"/>
      <c r="B21" s="165"/>
      <c r="C21" s="165"/>
      <c r="D21" s="169"/>
      <c r="E21" s="160"/>
      <c r="F21" s="173"/>
      <c r="G21" s="173"/>
      <c r="H21" s="136"/>
      <c r="I21" s="136"/>
      <c r="J21" s="168"/>
    </row>
    <row r="22" spans="1:10" x14ac:dyDescent="0.25">
      <c r="A22" s="174"/>
      <c r="B22" s="369" t="s">
        <v>151</v>
      </c>
      <c r="C22" s="369"/>
      <c r="D22" s="369"/>
      <c r="E22" s="175"/>
      <c r="F22" s="176"/>
      <c r="G22" s="176"/>
      <c r="H22" s="177">
        <f>H11+H16</f>
        <v>42962878.549999997</v>
      </c>
      <c r="I22" s="177">
        <f>I11+I16</f>
        <v>22250489.800000001</v>
      </c>
      <c r="J22" s="178"/>
    </row>
    <row r="23" spans="1:10" x14ac:dyDescent="0.25">
      <c r="A23" s="159"/>
      <c r="B23" s="165"/>
      <c r="C23" s="165"/>
      <c r="D23" s="179"/>
      <c r="E23" s="160"/>
      <c r="F23" s="173"/>
      <c r="G23" s="173"/>
      <c r="H23" s="136"/>
      <c r="I23" s="136"/>
      <c r="J23" s="163"/>
    </row>
    <row r="24" spans="1:10" x14ac:dyDescent="0.25">
      <c r="A24" s="159"/>
      <c r="B24" s="371" t="s">
        <v>152</v>
      </c>
      <c r="C24" s="371"/>
      <c r="D24" s="371"/>
      <c r="E24" s="160"/>
      <c r="F24" s="173"/>
      <c r="G24" s="173"/>
      <c r="H24" s="136"/>
      <c r="I24" s="136"/>
      <c r="J24" s="163"/>
    </row>
    <row r="25" spans="1:10" x14ac:dyDescent="0.25">
      <c r="A25" s="159"/>
      <c r="B25" s="370" t="s">
        <v>144</v>
      </c>
      <c r="C25" s="370"/>
      <c r="D25" s="370"/>
      <c r="E25" s="160"/>
      <c r="F25" s="162"/>
      <c r="G25" s="162"/>
      <c r="H25" s="136">
        <f>SUM(H26:H28)</f>
        <v>2256721767.9200001</v>
      </c>
      <c r="I25" s="136">
        <f>SUM(I26:I28)</f>
        <v>2256721767.9200001</v>
      </c>
      <c r="J25" s="163"/>
    </row>
    <row r="26" spans="1:10" x14ac:dyDescent="0.25">
      <c r="A26" s="164"/>
      <c r="B26" s="165"/>
      <c r="C26" s="372" t="s">
        <v>145</v>
      </c>
      <c r="D26" s="372"/>
      <c r="E26" s="160"/>
      <c r="F26" s="166"/>
      <c r="G26" s="166"/>
      <c r="H26" s="167">
        <f>ESF!J29</f>
        <v>2256721767.9200001</v>
      </c>
      <c r="I26" s="167">
        <f>ESF!I29</f>
        <v>2256721767.9200001</v>
      </c>
      <c r="J26" s="168"/>
    </row>
    <row r="27" spans="1:10" x14ac:dyDescent="0.25">
      <c r="A27" s="164"/>
      <c r="B27" s="172"/>
      <c r="C27" s="372" t="s">
        <v>146</v>
      </c>
      <c r="D27" s="372"/>
      <c r="E27" s="172"/>
      <c r="F27" s="180"/>
      <c r="G27" s="180"/>
      <c r="H27" s="167">
        <v>0</v>
      </c>
      <c r="I27" s="167">
        <v>0</v>
      </c>
      <c r="J27" s="168"/>
    </row>
    <row r="28" spans="1:10" x14ac:dyDescent="0.25">
      <c r="A28" s="164"/>
      <c r="B28" s="172"/>
      <c r="C28" s="372" t="s">
        <v>147</v>
      </c>
      <c r="D28" s="372"/>
      <c r="E28" s="172"/>
      <c r="F28" s="180"/>
      <c r="G28" s="180"/>
      <c r="H28" s="167">
        <v>0</v>
      </c>
      <c r="I28" s="167">
        <v>0</v>
      </c>
      <c r="J28" s="168"/>
    </row>
    <row r="29" spans="1:10" ht="9.9499999999999993" customHeight="1" x14ac:dyDescent="0.25">
      <c r="A29" s="164"/>
      <c r="B29" s="165"/>
      <c r="C29" s="165"/>
      <c r="D29" s="169"/>
      <c r="E29" s="160"/>
      <c r="F29" s="173"/>
      <c r="G29" s="173"/>
      <c r="H29" s="136"/>
      <c r="I29" s="136"/>
      <c r="J29" s="168"/>
    </row>
    <row r="30" spans="1:10" x14ac:dyDescent="0.25">
      <c r="A30" s="159"/>
      <c r="B30" s="370" t="s">
        <v>148</v>
      </c>
      <c r="C30" s="370"/>
      <c r="D30" s="370"/>
      <c r="E30" s="160"/>
      <c r="F30" s="162"/>
      <c r="G30" s="162"/>
      <c r="H30" s="136">
        <f>SUM(H31:H34)</f>
        <v>0</v>
      </c>
      <c r="I30" s="136">
        <f>SUM(I31:I34)</f>
        <v>0</v>
      </c>
      <c r="J30" s="163"/>
    </row>
    <row r="31" spans="1:10" x14ac:dyDescent="0.25">
      <c r="A31" s="164"/>
      <c r="B31" s="165"/>
      <c r="C31" s="372" t="s">
        <v>149</v>
      </c>
      <c r="D31" s="372"/>
      <c r="E31" s="160"/>
      <c r="F31" s="166"/>
      <c r="G31" s="166"/>
      <c r="H31" s="167">
        <v>0</v>
      </c>
      <c r="I31" s="167">
        <v>0</v>
      </c>
      <c r="J31" s="168"/>
    </row>
    <row r="32" spans="1:10" x14ac:dyDescent="0.25">
      <c r="A32" s="164"/>
      <c r="B32" s="165"/>
      <c r="C32" s="372" t="s">
        <v>150</v>
      </c>
      <c r="D32" s="372"/>
      <c r="E32" s="160"/>
      <c r="F32" s="166"/>
      <c r="G32" s="166"/>
      <c r="H32" s="167">
        <v>0</v>
      </c>
      <c r="I32" s="167">
        <v>0</v>
      </c>
      <c r="J32" s="168"/>
    </row>
    <row r="33" spans="1:14" x14ac:dyDescent="0.25">
      <c r="A33" s="164"/>
      <c r="B33" s="165"/>
      <c r="C33" s="372" t="s">
        <v>146</v>
      </c>
      <c r="D33" s="372"/>
      <c r="E33" s="160"/>
      <c r="F33" s="166"/>
      <c r="G33" s="166"/>
      <c r="H33" s="167">
        <v>0</v>
      </c>
      <c r="I33" s="167">
        <v>0</v>
      </c>
      <c r="J33" s="168"/>
    </row>
    <row r="34" spans="1:14" x14ac:dyDescent="0.25">
      <c r="A34" s="164"/>
      <c r="B34" s="160"/>
      <c r="C34" s="372" t="s">
        <v>147</v>
      </c>
      <c r="D34" s="372"/>
      <c r="E34" s="160"/>
      <c r="F34" s="166"/>
      <c r="G34" s="166"/>
      <c r="H34" s="167">
        <v>0</v>
      </c>
      <c r="I34" s="167">
        <v>0</v>
      </c>
      <c r="J34" s="168"/>
    </row>
    <row r="35" spans="1:14" ht="9.9499999999999993" customHeight="1" x14ac:dyDescent="0.25">
      <c r="A35" s="164"/>
      <c r="B35" s="160"/>
      <c r="C35" s="160"/>
      <c r="D35" s="169"/>
      <c r="E35" s="160"/>
      <c r="F35" s="173"/>
      <c r="G35" s="173"/>
      <c r="H35" s="136"/>
      <c r="I35" s="136"/>
      <c r="J35" s="168"/>
    </row>
    <row r="36" spans="1:14" x14ac:dyDescent="0.25">
      <c r="A36" s="174"/>
      <c r="B36" s="369" t="s">
        <v>153</v>
      </c>
      <c r="C36" s="369"/>
      <c r="D36" s="369"/>
      <c r="E36" s="175"/>
      <c r="F36" s="181"/>
      <c r="G36" s="181"/>
      <c r="H36" s="177">
        <f>+H25+H30</f>
        <v>2256721767.9200001</v>
      </c>
      <c r="I36" s="177">
        <f>+I25+I30</f>
        <v>2256721767.9200001</v>
      </c>
      <c r="J36" s="178"/>
      <c r="M36" s="40"/>
      <c r="N36" s="40"/>
    </row>
    <row r="37" spans="1:14" x14ac:dyDescent="0.25">
      <c r="A37" s="164"/>
      <c r="B37" s="165"/>
      <c r="C37" s="165"/>
      <c r="D37" s="169"/>
      <c r="E37" s="160"/>
      <c r="F37" s="173"/>
      <c r="G37" s="173"/>
      <c r="H37" s="136"/>
      <c r="I37" s="136"/>
      <c r="J37" s="168"/>
    </row>
    <row r="38" spans="1:14" x14ac:dyDescent="0.25">
      <c r="A38" s="164"/>
      <c r="B38" s="370" t="s">
        <v>154</v>
      </c>
      <c r="C38" s="370"/>
      <c r="D38" s="370"/>
      <c r="E38" s="160"/>
      <c r="F38" s="166"/>
      <c r="G38" s="166"/>
      <c r="H38" s="171">
        <f>+ESF!J36-EADP!H36-EADP!H22</f>
        <v>361585998.00000018</v>
      </c>
      <c r="I38" s="171">
        <f>+ESF!I36-EADP!I36-EADP!I22</f>
        <v>394187820.62999982</v>
      </c>
      <c r="J38" s="168"/>
    </row>
    <row r="39" spans="1:14" x14ac:dyDescent="0.25">
      <c r="A39" s="164"/>
      <c r="B39" s="165"/>
      <c r="C39" s="165"/>
      <c r="D39" s="169"/>
      <c r="E39" s="160"/>
      <c r="F39" s="173"/>
      <c r="G39" s="173"/>
      <c r="H39" s="136"/>
      <c r="I39" s="136"/>
      <c r="J39" s="168"/>
    </row>
    <row r="40" spans="1:14" x14ac:dyDescent="0.25">
      <c r="A40" s="182"/>
      <c r="B40" s="375" t="s">
        <v>155</v>
      </c>
      <c r="C40" s="375"/>
      <c r="D40" s="375"/>
      <c r="E40" s="183"/>
      <c r="F40" s="184"/>
      <c r="G40" s="184"/>
      <c r="H40" s="185">
        <f>H22+H36+H38</f>
        <v>2661270644.4700003</v>
      </c>
      <c r="I40" s="185">
        <f>I22+I36+I38</f>
        <v>2673160078.3499999</v>
      </c>
      <c r="J40" s="186"/>
      <c r="L40" s="40">
        <f>+H40-ESF!J36</f>
        <v>0</v>
      </c>
      <c r="M40" s="40">
        <f>+I40-ESF!I36</f>
        <v>0</v>
      </c>
      <c r="N40" s="40"/>
    </row>
    <row r="41" spans="1:14" ht="6" customHeight="1" x14ac:dyDescent="0.25">
      <c r="B41" s="371"/>
      <c r="C41" s="371"/>
      <c r="D41" s="371"/>
      <c r="E41" s="371"/>
      <c r="F41" s="371"/>
      <c r="G41" s="371"/>
      <c r="H41" s="371"/>
      <c r="I41" s="371"/>
      <c r="J41" s="371"/>
    </row>
    <row r="42" spans="1:14" ht="6" customHeight="1" x14ac:dyDescent="0.25">
      <c r="B42" s="188"/>
      <c r="C42" s="188"/>
      <c r="D42" s="189"/>
      <c r="E42" s="190"/>
      <c r="F42" s="189"/>
      <c r="G42" s="190"/>
      <c r="H42" s="190"/>
      <c r="I42" s="190"/>
    </row>
    <row r="43" spans="1:14" s="17" customFormat="1" ht="15" customHeight="1" x14ac:dyDescent="0.25">
      <c r="A43" s="191"/>
      <c r="B43" s="372" t="s">
        <v>209</v>
      </c>
      <c r="C43" s="372"/>
      <c r="D43" s="372"/>
      <c r="E43" s="372"/>
      <c r="F43" s="372"/>
      <c r="G43" s="372"/>
      <c r="H43" s="372"/>
      <c r="I43" s="372"/>
      <c r="J43" s="372"/>
    </row>
    <row r="44" spans="1:14" s="17" customFormat="1" ht="28.5" customHeight="1" x14ac:dyDescent="0.55000000000000004">
      <c r="A44" s="191"/>
      <c r="B44" s="169"/>
      <c r="C44" s="192"/>
      <c r="D44" s="193"/>
      <c r="E44" s="193"/>
      <c r="F44" s="191"/>
      <c r="G44" s="194"/>
      <c r="H44" s="195" t="str">
        <f>IF(H40=ESF!J36," ","ERROR")</f>
        <v xml:space="preserve"> </v>
      </c>
      <c r="I44" s="195" t="str">
        <f>IF(I40=ESF!I36," ","ERROR")</f>
        <v xml:space="preserve"> </v>
      </c>
      <c r="J44" s="193"/>
      <c r="L44" s="300"/>
      <c r="M44" s="300"/>
    </row>
    <row r="45" spans="1:14" s="17" customFormat="1" ht="25.5" customHeight="1" x14ac:dyDescent="0.25">
      <c r="A45" s="191"/>
      <c r="B45" s="169"/>
      <c r="C45" s="376"/>
      <c r="D45" s="376"/>
      <c r="E45" s="193"/>
      <c r="F45" s="196"/>
      <c r="G45" s="377"/>
      <c r="H45" s="377"/>
      <c r="I45" s="193"/>
      <c r="J45" s="193"/>
    </row>
    <row r="46" spans="1:14" s="17" customFormat="1" ht="14.1" customHeight="1" x14ac:dyDescent="0.25">
      <c r="A46" s="191"/>
      <c r="B46" s="197"/>
      <c r="C46" s="198"/>
      <c r="D46" s="198"/>
      <c r="E46" s="199"/>
      <c r="F46" s="199"/>
      <c r="G46" s="378"/>
      <c r="H46" s="378"/>
      <c r="I46" s="160"/>
      <c r="J46" s="193"/>
    </row>
    <row r="47" spans="1:14" s="17" customFormat="1" ht="14.1" customHeight="1" x14ac:dyDescent="0.25">
      <c r="A47" s="191"/>
      <c r="B47" s="200"/>
      <c r="C47" s="379"/>
      <c r="D47" s="379"/>
      <c r="E47" s="379"/>
      <c r="F47" s="379"/>
      <c r="G47" s="374"/>
      <c r="H47" s="374"/>
      <c r="I47" s="160"/>
      <c r="J47" s="193"/>
    </row>
  </sheetData>
  <sheetProtection selectLockedCells="1"/>
  <mergeCells count="40"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B38:D38"/>
    <mergeCell ref="B24:D24"/>
    <mergeCell ref="B25:D25"/>
    <mergeCell ref="C26:D26"/>
    <mergeCell ref="C27:D27"/>
    <mergeCell ref="C28:D28"/>
    <mergeCell ref="B30:D30"/>
    <mergeCell ref="C31:D31"/>
    <mergeCell ref="C32:D32"/>
    <mergeCell ref="C33:D33"/>
    <mergeCell ref="C34:D34"/>
    <mergeCell ref="B36:D36"/>
    <mergeCell ref="B22:D22"/>
    <mergeCell ref="B9:D9"/>
    <mergeCell ref="B10:D10"/>
    <mergeCell ref="B11:D11"/>
    <mergeCell ref="C12:D12"/>
    <mergeCell ref="C13:D13"/>
    <mergeCell ref="C14:D14"/>
    <mergeCell ref="B16:D16"/>
    <mergeCell ref="C17:D17"/>
    <mergeCell ref="C18:D18"/>
    <mergeCell ref="C19:D19"/>
    <mergeCell ref="C20:D20"/>
    <mergeCell ref="B8:J8"/>
    <mergeCell ref="B5:J5"/>
    <mergeCell ref="B6:D6"/>
    <mergeCell ref="B7:J7"/>
    <mergeCell ref="A2:J2"/>
    <mergeCell ref="A3:J3"/>
    <mergeCell ref="A4:J4"/>
  </mergeCells>
  <printOptions verticalCentered="1"/>
  <pageMargins left="0.98425196850393704" right="0.39370078740157483" top="0.39370078740157483" bottom="0.59055118110236227" header="0" footer="0"/>
  <pageSetup paperSize="9" scale="82" orientation="landscape" r:id="rId1"/>
  <ignoredErrors>
    <ignoredError sqref="H38:I38 H12:I12 H26:I2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52"/>
  <sheetViews>
    <sheetView zoomScaleNormal="100" workbookViewId="0">
      <selection activeCell="J10" sqref="J10"/>
    </sheetView>
  </sheetViews>
  <sheetFormatPr baseColWidth="10" defaultRowHeight="12.75" x14ac:dyDescent="0.25"/>
  <cols>
    <col min="1" max="1" width="3.7109375" style="255" customWidth="1"/>
    <col min="2" max="2" width="11.7109375" style="256" customWidth="1"/>
    <col min="3" max="3" width="57.42578125" style="256" customWidth="1"/>
    <col min="4" max="4" width="19.140625" style="257" customWidth="1"/>
    <col min="5" max="6" width="18.7109375" style="257" customWidth="1"/>
    <col min="7" max="7" width="15.85546875" style="257" customWidth="1"/>
    <col min="8" max="8" width="16.7109375" style="257" bestFit="1" customWidth="1"/>
    <col min="9" max="9" width="2.140625" style="255" customWidth="1"/>
    <col min="10" max="10" width="10.28515625" style="31" customWidth="1"/>
    <col min="11" max="11" width="10.28515625" style="16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2" spans="1:10" ht="15.75" customHeight="1" x14ac:dyDescent="0.25">
      <c r="A2" s="384"/>
      <c r="B2" s="384"/>
      <c r="C2" s="384"/>
      <c r="D2" s="384"/>
      <c r="E2" s="384"/>
      <c r="F2" s="384"/>
      <c r="G2" s="384"/>
      <c r="H2" s="384"/>
      <c r="I2" s="384"/>
      <c r="J2" s="53"/>
    </row>
    <row r="3" spans="1:10" s="20" customFormat="1" ht="14.1" customHeight="1" x14ac:dyDescent="0.2">
      <c r="A3" s="324" t="s">
        <v>208</v>
      </c>
      <c r="B3" s="324"/>
      <c r="C3" s="324"/>
      <c r="D3" s="324"/>
      <c r="E3" s="324"/>
      <c r="F3" s="324"/>
      <c r="G3" s="324"/>
      <c r="H3" s="324"/>
      <c r="I3" s="324"/>
      <c r="J3" s="48"/>
    </row>
    <row r="4" spans="1:10" ht="14.1" customHeight="1" x14ac:dyDescent="0.2">
      <c r="A4" s="325" t="s">
        <v>125</v>
      </c>
      <c r="B4" s="325"/>
      <c r="C4" s="325"/>
      <c r="D4" s="325"/>
      <c r="E4" s="325"/>
      <c r="F4" s="325"/>
      <c r="G4" s="325"/>
      <c r="H4" s="325"/>
      <c r="I4" s="325"/>
      <c r="J4" s="49"/>
    </row>
    <row r="5" spans="1:10" ht="14.1" customHeight="1" x14ac:dyDescent="0.2">
      <c r="A5" s="325" t="s">
        <v>227</v>
      </c>
      <c r="B5" s="325"/>
      <c r="C5" s="325"/>
      <c r="D5" s="325"/>
      <c r="E5" s="325"/>
      <c r="F5" s="325"/>
      <c r="G5" s="325"/>
      <c r="H5" s="325"/>
      <c r="I5" s="325"/>
      <c r="J5" s="49"/>
    </row>
    <row r="6" spans="1:10" s="20" customFormat="1" ht="18" customHeight="1" x14ac:dyDescent="0.2">
      <c r="A6" s="333" t="s">
        <v>223</v>
      </c>
      <c r="B6" s="333"/>
      <c r="C6" s="333"/>
      <c r="D6" s="333"/>
      <c r="E6" s="333"/>
      <c r="F6" s="333"/>
      <c r="G6" s="333"/>
      <c r="H6" s="333"/>
      <c r="I6" s="333"/>
      <c r="J6" s="51"/>
    </row>
    <row r="7" spans="1:10" s="20" customFormat="1" ht="63.75" x14ac:dyDescent="0.2">
      <c r="A7" s="228"/>
      <c r="B7" s="302" t="s">
        <v>75</v>
      </c>
      <c r="C7" s="302"/>
      <c r="D7" s="229" t="s">
        <v>48</v>
      </c>
      <c r="E7" s="229" t="s">
        <v>127</v>
      </c>
      <c r="F7" s="229" t="s">
        <v>128</v>
      </c>
      <c r="G7" s="229" t="s">
        <v>186</v>
      </c>
      <c r="H7" s="229" t="s">
        <v>129</v>
      </c>
      <c r="I7" s="230"/>
      <c r="J7" s="60"/>
    </row>
    <row r="8" spans="1:10" s="20" customFormat="1" ht="3" customHeight="1" x14ac:dyDescent="0.2">
      <c r="A8" s="231"/>
      <c r="B8" s="232"/>
      <c r="C8" s="232"/>
      <c r="D8" s="232"/>
      <c r="E8" s="232"/>
      <c r="F8" s="232"/>
      <c r="G8" s="232"/>
      <c r="H8" s="232"/>
      <c r="I8" s="233"/>
      <c r="J8" s="22"/>
    </row>
    <row r="9" spans="1:10" s="20" customFormat="1" ht="3" customHeight="1" x14ac:dyDescent="0.2">
      <c r="A9" s="115"/>
      <c r="B9" s="234"/>
      <c r="C9" s="83"/>
      <c r="D9" s="117"/>
      <c r="E9" s="235"/>
      <c r="F9" s="91"/>
      <c r="G9" s="95"/>
      <c r="H9" s="234"/>
      <c r="I9" s="236"/>
      <c r="J9" s="47"/>
    </row>
    <row r="10" spans="1:10" x14ac:dyDescent="0.2">
      <c r="A10" s="121"/>
      <c r="B10" s="380" t="s">
        <v>215</v>
      </c>
      <c r="C10" s="380"/>
      <c r="D10" s="237">
        <f>SUM(D11:D13)</f>
        <v>3494186090.5900002</v>
      </c>
      <c r="E10" s="237"/>
      <c r="F10" s="237"/>
      <c r="G10" s="237"/>
      <c r="H10" s="237">
        <f>SUM(D10:G10)</f>
        <v>3494186090.5900002</v>
      </c>
      <c r="I10" s="238"/>
      <c r="J10" s="59"/>
    </row>
    <row r="11" spans="1:10" x14ac:dyDescent="0.2">
      <c r="A11" s="115"/>
      <c r="B11" s="303" t="s">
        <v>187</v>
      </c>
      <c r="C11" s="303"/>
      <c r="D11" s="239">
        <f>+ESF!J42</f>
        <v>3081590854.1300001</v>
      </c>
      <c r="E11" s="239"/>
      <c r="F11" s="239"/>
      <c r="G11" s="239"/>
      <c r="H11" s="240">
        <f t="shared" ref="H11:H13" si="0">SUM(D11:G11)</f>
        <v>3081590854.1300001</v>
      </c>
      <c r="I11" s="238"/>
      <c r="J11" s="59"/>
    </row>
    <row r="12" spans="1:10" x14ac:dyDescent="0.2">
      <c r="A12" s="115"/>
      <c r="B12" s="303" t="s">
        <v>188</v>
      </c>
      <c r="C12" s="303"/>
      <c r="D12" s="239">
        <f>+ESF!J43</f>
        <v>412595236.45999998</v>
      </c>
      <c r="E12" s="239"/>
      <c r="F12" s="239"/>
      <c r="G12" s="239"/>
      <c r="H12" s="240">
        <f t="shared" si="0"/>
        <v>412595236.45999998</v>
      </c>
      <c r="I12" s="238"/>
      <c r="J12" s="59"/>
    </row>
    <row r="13" spans="1:10" x14ac:dyDescent="0.2">
      <c r="A13" s="115"/>
      <c r="B13" s="303" t="s">
        <v>189</v>
      </c>
      <c r="C13" s="303"/>
      <c r="D13" s="239">
        <f>+ESF!J44</f>
        <v>0</v>
      </c>
      <c r="E13" s="239"/>
      <c r="F13" s="239"/>
      <c r="G13" s="239"/>
      <c r="H13" s="240">
        <f t="shared" si="0"/>
        <v>0</v>
      </c>
      <c r="I13" s="238"/>
      <c r="J13" s="59"/>
    </row>
    <row r="14" spans="1:10" ht="6.75" customHeight="1" x14ac:dyDescent="0.2">
      <c r="A14" s="121"/>
      <c r="B14" s="241"/>
      <c r="C14" s="117"/>
      <c r="D14" s="240"/>
      <c r="E14" s="240"/>
      <c r="F14" s="240"/>
      <c r="G14" s="240"/>
      <c r="H14" s="240"/>
      <c r="I14" s="238"/>
      <c r="J14" s="59"/>
    </row>
    <row r="15" spans="1:10" x14ac:dyDescent="0.2">
      <c r="A15" s="121"/>
      <c r="B15" s="380" t="s">
        <v>216</v>
      </c>
      <c r="C15" s="380"/>
      <c r="D15" s="237"/>
      <c r="E15" s="242">
        <f>SUM(E16:E20)</f>
        <v>7828456301.9399996</v>
      </c>
      <c r="F15" s="237">
        <f>SUM(F16)</f>
        <v>1533697604.9899979</v>
      </c>
      <c r="G15" s="237"/>
      <c r="H15" s="237">
        <f>SUM(E15:F15)</f>
        <v>9362153906.9299965</v>
      </c>
      <c r="I15" s="238"/>
      <c r="J15" s="59"/>
    </row>
    <row r="16" spans="1:10" x14ac:dyDescent="0.2">
      <c r="A16" s="115"/>
      <c r="B16" s="303" t="s">
        <v>190</v>
      </c>
      <c r="C16" s="303"/>
      <c r="D16" s="239"/>
      <c r="E16" s="239"/>
      <c r="F16" s="239">
        <f>+ESF!J48</f>
        <v>1533697604.9899979</v>
      </c>
      <c r="G16" s="239"/>
      <c r="H16" s="240">
        <f>SUM(F16)</f>
        <v>1533697604.9899979</v>
      </c>
      <c r="I16" s="238"/>
      <c r="J16" s="59"/>
    </row>
    <row r="17" spans="1:12" x14ac:dyDescent="0.2">
      <c r="A17" s="115"/>
      <c r="B17" s="303" t="s">
        <v>191</v>
      </c>
      <c r="C17" s="303"/>
      <c r="D17" s="239"/>
      <c r="E17" s="239">
        <f>+ESF!J49</f>
        <v>7277956924.1999998</v>
      </c>
      <c r="F17" s="239"/>
      <c r="G17" s="239"/>
      <c r="H17" s="240">
        <f>SUM(E17)</f>
        <v>7277956924.1999998</v>
      </c>
      <c r="I17" s="238"/>
      <c r="J17" s="59"/>
    </row>
    <row r="18" spans="1:12" x14ac:dyDescent="0.2">
      <c r="A18" s="115"/>
      <c r="B18" s="303" t="s">
        <v>192</v>
      </c>
      <c r="C18" s="303"/>
      <c r="D18" s="239"/>
      <c r="E18" s="239">
        <f>+ESF!J50</f>
        <v>550499377.74000001</v>
      </c>
      <c r="F18" s="239"/>
      <c r="G18" s="239"/>
      <c r="H18" s="240">
        <f>SUM(E18)</f>
        <v>550499377.74000001</v>
      </c>
      <c r="I18" s="238"/>
      <c r="J18" s="59"/>
    </row>
    <row r="19" spans="1:12" x14ac:dyDescent="0.2">
      <c r="A19" s="115"/>
      <c r="B19" s="303" t="s">
        <v>193</v>
      </c>
      <c r="C19" s="303"/>
      <c r="D19" s="239"/>
      <c r="E19" s="239">
        <v>0</v>
      </c>
      <c r="F19" s="239"/>
      <c r="G19" s="239"/>
      <c r="H19" s="240">
        <f t="shared" ref="H19:H20" si="1">SUM(E19)</f>
        <v>0</v>
      </c>
      <c r="I19" s="238"/>
      <c r="J19" s="59"/>
    </row>
    <row r="20" spans="1:12" x14ac:dyDescent="0.2">
      <c r="A20" s="115"/>
      <c r="B20" s="303" t="s">
        <v>194</v>
      </c>
      <c r="C20" s="303"/>
      <c r="D20" s="239"/>
      <c r="E20" s="239">
        <f>+ESF!J52</f>
        <v>0</v>
      </c>
      <c r="F20" s="239"/>
      <c r="G20" s="239"/>
      <c r="H20" s="240">
        <f t="shared" si="1"/>
        <v>0</v>
      </c>
      <c r="I20" s="238"/>
      <c r="J20" s="59"/>
    </row>
    <row r="21" spans="1:12" ht="7.5" customHeight="1" x14ac:dyDescent="0.2">
      <c r="A21" s="121"/>
      <c r="B21" s="241"/>
      <c r="C21" s="117"/>
      <c r="D21" s="240"/>
      <c r="E21" s="240"/>
      <c r="F21" s="240"/>
      <c r="G21" s="240"/>
      <c r="H21" s="240"/>
      <c r="I21" s="238"/>
      <c r="J21" s="59"/>
    </row>
    <row r="22" spans="1:12" ht="24" customHeight="1" x14ac:dyDescent="0.2">
      <c r="A22" s="121"/>
      <c r="B22" s="380" t="s">
        <v>217</v>
      </c>
      <c r="C22" s="380"/>
      <c r="D22" s="243"/>
      <c r="E22" s="243"/>
      <c r="F22" s="243"/>
      <c r="G22" s="243">
        <f>G23+G24</f>
        <v>0</v>
      </c>
      <c r="H22" s="243">
        <f>SUM(G22)</f>
        <v>0</v>
      </c>
      <c r="I22" s="238"/>
      <c r="J22" s="59"/>
    </row>
    <row r="23" spans="1:12" ht="13.5" customHeight="1" x14ac:dyDescent="0.2">
      <c r="A23" s="121"/>
      <c r="B23" s="381" t="s">
        <v>195</v>
      </c>
      <c r="C23" s="381"/>
      <c r="D23" s="240"/>
      <c r="E23" s="240"/>
      <c r="F23" s="240"/>
      <c r="G23" s="240">
        <v>0</v>
      </c>
      <c r="H23" s="244">
        <f t="shared" ref="H23:H24" si="2">SUM(G23)</f>
        <v>0</v>
      </c>
      <c r="I23" s="238"/>
      <c r="J23" s="59"/>
    </row>
    <row r="24" spans="1:12" ht="13.5" customHeight="1" x14ac:dyDescent="0.2">
      <c r="A24" s="121"/>
      <c r="B24" s="381" t="s">
        <v>196</v>
      </c>
      <c r="C24" s="381"/>
      <c r="D24" s="240"/>
      <c r="E24" s="240"/>
      <c r="F24" s="240"/>
      <c r="G24" s="240">
        <v>0</v>
      </c>
      <c r="H24" s="244">
        <f t="shared" si="2"/>
        <v>0</v>
      </c>
      <c r="I24" s="238"/>
      <c r="J24" s="59"/>
    </row>
    <row r="25" spans="1:12" ht="3.75" customHeight="1" x14ac:dyDescent="0.2">
      <c r="A25" s="121"/>
      <c r="B25" s="241"/>
      <c r="C25" s="117"/>
      <c r="D25" s="240"/>
      <c r="E25" s="240"/>
      <c r="F25" s="240"/>
      <c r="G25" s="240"/>
      <c r="H25" s="240"/>
      <c r="I25" s="238"/>
      <c r="J25" s="59"/>
    </row>
    <row r="26" spans="1:12" ht="15" x14ac:dyDescent="0.25">
      <c r="A26" s="121"/>
      <c r="B26" s="382" t="s">
        <v>218</v>
      </c>
      <c r="C26" s="382"/>
      <c r="D26" s="237">
        <f>+D10</f>
        <v>3494186090.5900002</v>
      </c>
      <c r="E26" s="237">
        <f>+E15</f>
        <v>7828456301.9399996</v>
      </c>
      <c r="F26" s="237">
        <f>+F15</f>
        <v>1533697604.9899979</v>
      </c>
      <c r="G26" s="237">
        <f>+G22</f>
        <v>0</v>
      </c>
      <c r="H26" s="237">
        <f>H10+H15+H22</f>
        <v>12856339997.519997</v>
      </c>
      <c r="I26" s="238"/>
      <c r="J26" s="59"/>
      <c r="K26" s="61" t="str">
        <f>IF(H26=ESF!J59," ","ERROR")</f>
        <v xml:space="preserve"> </v>
      </c>
      <c r="L26" s="37"/>
    </row>
    <row r="27" spans="1:12" ht="6" customHeight="1" x14ac:dyDescent="0.2">
      <c r="A27" s="115"/>
      <c r="B27" s="117"/>
      <c r="C27" s="91"/>
      <c r="D27" s="240"/>
      <c r="E27" s="240"/>
      <c r="F27" s="240"/>
      <c r="G27" s="240"/>
      <c r="H27" s="240"/>
      <c r="I27" s="238"/>
      <c r="J27" s="59"/>
    </row>
    <row r="28" spans="1:12" x14ac:dyDescent="0.2">
      <c r="A28" s="121"/>
      <c r="B28" s="380" t="s">
        <v>219</v>
      </c>
      <c r="C28" s="380"/>
      <c r="D28" s="237">
        <f>SUM(D29:D31)</f>
        <v>-35400497.839999974</v>
      </c>
      <c r="E28" s="237"/>
      <c r="F28" s="237"/>
      <c r="G28" s="237"/>
      <c r="H28" s="237">
        <f>SUM(D28:G28)</f>
        <v>-35400497.839999974</v>
      </c>
      <c r="I28" s="238"/>
      <c r="J28" s="59"/>
    </row>
    <row r="29" spans="1:12" x14ac:dyDescent="0.2">
      <c r="A29" s="115"/>
      <c r="B29" s="303" t="s">
        <v>197</v>
      </c>
      <c r="C29" s="303"/>
      <c r="D29" s="239">
        <f>+ESF!I42-ESF!J42</f>
        <v>-39414491.5</v>
      </c>
      <c r="E29" s="239"/>
      <c r="F29" s="239"/>
      <c r="G29" s="239"/>
      <c r="H29" s="240">
        <f>SUM(D29:G29)</f>
        <v>-39414491.5</v>
      </c>
      <c r="I29" s="238"/>
      <c r="J29" s="59"/>
    </row>
    <row r="30" spans="1:12" x14ac:dyDescent="0.2">
      <c r="A30" s="115"/>
      <c r="B30" s="303" t="s">
        <v>188</v>
      </c>
      <c r="C30" s="303"/>
      <c r="D30" s="239">
        <f>+ESF!I43-ESF!J43</f>
        <v>4013993.6600000262</v>
      </c>
      <c r="E30" s="239"/>
      <c r="F30" s="239"/>
      <c r="G30" s="239"/>
      <c r="H30" s="240">
        <f>SUM(D30:G30)</f>
        <v>4013993.6600000262</v>
      </c>
      <c r="I30" s="238"/>
      <c r="J30" s="59"/>
    </row>
    <row r="31" spans="1:12" x14ac:dyDescent="0.2">
      <c r="A31" s="115"/>
      <c r="B31" s="303" t="s">
        <v>189</v>
      </c>
      <c r="C31" s="303"/>
      <c r="D31" s="239">
        <f>+ESF!I44-ESF!J44</f>
        <v>0</v>
      </c>
      <c r="E31" s="239"/>
      <c r="F31" s="239"/>
      <c r="G31" s="239"/>
      <c r="H31" s="240">
        <f>SUM(D31:G31)</f>
        <v>0</v>
      </c>
      <c r="I31" s="238"/>
      <c r="J31" s="59"/>
    </row>
    <row r="32" spans="1:12" ht="7.5" customHeight="1" x14ac:dyDescent="0.2">
      <c r="A32" s="121"/>
      <c r="B32" s="241"/>
      <c r="C32" s="117"/>
      <c r="D32" s="240"/>
      <c r="E32" s="240"/>
      <c r="F32" s="240"/>
      <c r="G32" s="240"/>
      <c r="H32" s="240"/>
      <c r="I32" s="238"/>
      <c r="J32" s="59"/>
      <c r="K32" s="37"/>
    </row>
    <row r="33" spans="1:14" x14ac:dyDescent="0.2">
      <c r="A33" s="121" t="s">
        <v>126</v>
      </c>
      <c r="B33" s="380" t="s">
        <v>220</v>
      </c>
      <c r="C33" s="380"/>
      <c r="D33" s="237"/>
      <c r="E33" s="237">
        <f>SUM(E35)</f>
        <v>1408067835.0299997</v>
      </c>
      <c r="F33" s="237">
        <f>SUM(F34:F38)</f>
        <v>-925584303.78999662</v>
      </c>
      <c r="G33" s="237"/>
      <c r="H33" s="237">
        <f>SUM(E33:F33)</f>
        <v>482483531.24000311</v>
      </c>
      <c r="I33" s="238"/>
      <c r="J33" s="59"/>
      <c r="K33" s="37"/>
    </row>
    <row r="34" spans="1:14" x14ac:dyDescent="0.2">
      <c r="A34" s="115"/>
      <c r="B34" s="303" t="s">
        <v>190</v>
      </c>
      <c r="C34" s="303"/>
      <c r="D34" s="239"/>
      <c r="E34" s="239"/>
      <c r="F34" s="239">
        <f>+ESF!I48</f>
        <v>597902920.72000122</v>
      </c>
      <c r="G34" s="239"/>
      <c r="H34" s="240">
        <f>SUM(F34)</f>
        <v>597902920.72000122</v>
      </c>
      <c r="I34" s="238"/>
      <c r="J34" s="59"/>
      <c r="K34" s="37"/>
    </row>
    <row r="35" spans="1:14" x14ac:dyDescent="0.2">
      <c r="A35" s="115"/>
      <c r="B35" s="303" t="s">
        <v>191</v>
      </c>
      <c r="C35" s="303"/>
      <c r="D35" s="239"/>
      <c r="E35" s="239">
        <f>+ESF!I49-ESF!J49</f>
        <v>1408067835.0299997</v>
      </c>
      <c r="F35" s="239">
        <f>-ESF!J48</f>
        <v>-1533697604.9899979</v>
      </c>
      <c r="G35" s="239"/>
      <c r="H35" s="240">
        <f>SUM(E35:F35)</f>
        <v>-125629769.95999813</v>
      </c>
      <c r="I35" s="238"/>
      <c r="J35" s="59"/>
    </row>
    <row r="36" spans="1:14" x14ac:dyDescent="0.2">
      <c r="A36" s="115"/>
      <c r="B36" s="303" t="s">
        <v>192</v>
      </c>
      <c r="C36" s="303"/>
      <c r="D36" s="239"/>
      <c r="E36" s="239"/>
      <c r="F36" s="239">
        <f>+ESF!I50-ESF!J50</f>
        <v>10210380.480000019</v>
      </c>
      <c r="G36" s="239"/>
      <c r="H36" s="240">
        <f>SUM(F36)</f>
        <v>10210380.480000019</v>
      </c>
      <c r="I36" s="238"/>
      <c r="J36" s="59"/>
    </row>
    <row r="37" spans="1:14" x14ac:dyDescent="0.2">
      <c r="A37" s="115"/>
      <c r="B37" s="303" t="s">
        <v>193</v>
      </c>
      <c r="C37" s="303"/>
      <c r="D37" s="239"/>
      <c r="E37" s="239"/>
      <c r="F37" s="239">
        <f>+ESF!I51-ESF!J51</f>
        <v>0</v>
      </c>
      <c r="G37" s="239"/>
      <c r="H37" s="240">
        <f>SUM(F37)</f>
        <v>0</v>
      </c>
      <c r="I37" s="238"/>
      <c r="J37" s="59"/>
    </row>
    <row r="38" spans="1:14" x14ac:dyDescent="0.2">
      <c r="A38" s="115"/>
      <c r="B38" s="303" t="s">
        <v>194</v>
      </c>
      <c r="C38" s="303"/>
      <c r="D38" s="239"/>
      <c r="E38" s="239"/>
      <c r="F38" s="239">
        <f>+ESF!I52-ESF!J52</f>
        <v>0</v>
      </c>
      <c r="G38" s="239"/>
      <c r="H38" s="240">
        <f>SUM(F38)</f>
        <v>0</v>
      </c>
      <c r="I38" s="238"/>
      <c r="J38" s="59"/>
    </row>
    <row r="39" spans="1:14" ht="7.5" customHeight="1" x14ac:dyDescent="0.2">
      <c r="A39" s="115"/>
      <c r="B39" s="120"/>
      <c r="C39" s="120"/>
      <c r="D39" s="239"/>
      <c r="E39" s="239"/>
      <c r="F39" s="239"/>
      <c r="G39" s="239"/>
      <c r="H39" s="240"/>
      <c r="I39" s="238"/>
      <c r="J39" s="59"/>
    </row>
    <row r="40" spans="1:14" ht="24.75" customHeight="1" x14ac:dyDescent="0.2">
      <c r="A40" s="115"/>
      <c r="B40" s="305" t="s">
        <v>221</v>
      </c>
      <c r="C40" s="305"/>
      <c r="D40" s="243"/>
      <c r="E40" s="243"/>
      <c r="F40" s="243"/>
      <c r="G40" s="243">
        <v>0</v>
      </c>
      <c r="H40" s="243">
        <f>SUM(G40)</f>
        <v>0</v>
      </c>
      <c r="I40" s="238"/>
      <c r="J40" s="59"/>
    </row>
    <row r="41" spans="1:14" x14ac:dyDescent="0.2">
      <c r="A41" s="115"/>
      <c r="B41" s="303" t="s">
        <v>195</v>
      </c>
      <c r="C41" s="303"/>
      <c r="D41" s="239"/>
      <c r="E41" s="239"/>
      <c r="F41" s="239"/>
      <c r="G41" s="239">
        <v>0</v>
      </c>
      <c r="H41" s="240">
        <f>SUM(G41)</f>
        <v>0</v>
      </c>
      <c r="I41" s="238"/>
      <c r="J41" s="59"/>
    </row>
    <row r="42" spans="1:14" x14ac:dyDescent="0.2">
      <c r="A42" s="115"/>
      <c r="B42" s="303" t="s">
        <v>198</v>
      </c>
      <c r="C42" s="303"/>
      <c r="D42" s="239"/>
      <c r="E42" s="239"/>
      <c r="F42" s="239"/>
      <c r="G42" s="239">
        <v>0</v>
      </c>
      <c r="H42" s="240">
        <f>SUM(G42)</f>
        <v>0</v>
      </c>
      <c r="I42" s="238"/>
      <c r="J42" s="59"/>
    </row>
    <row r="43" spans="1:14" ht="9.9499999999999993" customHeight="1" x14ac:dyDescent="0.2">
      <c r="A43" s="121"/>
      <c r="B43" s="241"/>
      <c r="C43" s="117"/>
      <c r="D43" s="240"/>
      <c r="E43" s="240"/>
      <c r="F43" s="240"/>
      <c r="G43" s="240"/>
      <c r="H43" s="240"/>
      <c r="I43" s="238"/>
      <c r="J43" s="59"/>
    </row>
    <row r="44" spans="1:14" ht="15" x14ac:dyDescent="0.25">
      <c r="A44" s="245"/>
      <c r="B44" s="385" t="s">
        <v>222</v>
      </c>
      <c r="C44" s="385"/>
      <c r="D44" s="246">
        <f>+D26+D28</f>
        <v>3458785592.75</v>
      </c>
      <c r="E44" s="246">
        <f>+E26+E33</f>
        <v>9236524136.9699993</v>
      </c>
      <c r="F44" s="246">
        <f>+F26+F33</f>
        <v>608113301.20000124</v>
      </c>
      <c r="G44" s="246">
        <f>+G26+G40</f>
        <v>0</v>
      </c>
      <c r="H44" s="246">
        <f>SUM(D44:G44)</f>
        <v>13303423030.92</v>
      </c>
      <c r="I44" s="247"/>
      <c r="J44" s="59"/>
      <c r="K44" s="61" t="str">
        <f>IF(H44=ESF!I59," ","ERROR")</f>
        <v xml:space="preserve"> </v>
      </c>
      <c r="L44" s="37"/>
      <c r="N44" s="37"/>
    </row>
    <row r="45" spans="1:14" ht="6" customHeight="1" x14ac:dyDescent="0.2">
      <c r="A45" s="248"/>
      <c r="B45" s="248"/>
      <c r="C45" s="248"/>
      <c r="D45" s="248"/>
      <c r="E45" s="248"/>
      <c r="F45" s="248"/>
      <c r="G45" s="248"/>
      <c r="H45" s="248"/>
      <c r="I45" s="249"/>
      <c r="J45" s="47"/>
    </row>
    <row r="46" spans="1:14" ht="6" customHeight="1" x14ac:dyDescent="0.25">
      <c r="A46" s="100"/>
      <c r="B46" s="250"/>
      <c r="C46" s="250"/>
      <c r="D46" s="250"/>
      <c r="E46" s="250"/>
      <c r="F46" s="251"/>
      <c r="G46" s="251"/>
      <c r="H46" s="251"/>
      <c r="I46" s="83"/>
      <c r="J46" s="47"/>
    </row>
    <row r="47" spans="1:14" ht="15" customHeight="1" x14ac:dyDescent="0.25">
      <c r="A47" s="99"/>
      <c r="B47" s="322" t="s">
        <v>207</v>
      </c>
      <c r="C47" s="322"/>
      <c r="D47" s="322"/>
      <c r="E47" s="322"/>
      <c r="F47" s="322"/>
      <c r="G47" s="322"/>
      <c r="H47" s="322"/>
      <c r="I47" s="322"/>
      <c r="J47" s="50"/>
    </row>
    <row r="48" spans="1:14" ht="9.75" customHeight="1" x14ac:dyDescent="0.25">
      <c r="A48" s="99"/>
      <c r="B48" s="91"/>
      <c r="C48" s="100"/>
      <c r="D48" s="101"/>
      <c r="E48" s="101"/>
      <c r="F48" s="99"/>
      <c r="G48" s="127"/>
      <c r="H48" s="100"/>
      <c r="I48" s="101"/>
      <c r="J48" s="27"/>
    </row>
    <row r="49" spans="1:10" ht="50.1" customHeight="1" x14ac:dyDescent="0.25">
      <c r="A49" s="99"/>
      <c r="B49" s="91"/>
      <c r="C49" s="103"/>
      <c r="D49" s="103"/>
      <c r="E49" s="383"/>
      <c r="F49" s="383"/>
      <c r="G49" s="383"/>
      <c r="H49" s="227"/>
      <c r="I49" s="101"/>
      <c r="J49" s="27"/>
    </row>
    <row r="50" spans="1:10" ht="14.1" customHeight="1" x14ac:dyDescent="0.25">
      <c r="A50" s="99"/>
      <c r="B50" s="128"/>
      <c r="C50" s="252"/>
      <c r="D50" s="198"/>
      <c r="E50" s="378"/>
      <c r="F50" s="378"/>
      <c r="G50" s="378"/>
      <c r="H50" s="147"/>
      <c r="I50" s="117"/>
      <c r="J50" s="25"/>
    </row>
    <row r="51" spans="1:10" ht="14.1" customHeight="1" x14ac:dyDescent="0.25">
      <c r="A51" s="99"/>
      <c r="B51" s="129"/>
      <c r="C51" s="253"/>
      <c r="D51" s="254"/>
      <c r="E51" s="374"/>
      <c r="F51" s="374"/>
      <c r="G51" s="374"/>
      <c r="H51" s="107"/>
      <c r="I51" s="117"/>
      <c r="J51" s="25"/>
    </row>
    <row r="52" spans="1:10" x14ac:dyDescent="0.25">
      <c r="C52" s="250"/>
      <c r="D52" s="251"/>
      <c r="E52" s="251"/>
      <c r="F52" s="251"/>
      <c r="G52" s="251"/>
    </row>
  </sheetData>
  <sheetProtection formatCells="0" selectLockedCells="1"/>
  <mergeCells count="38">
    <mergeCell ref="E49:G49"/>
    <mergeCell ref="E50:G50"/>
    <mergeCell ref="E51:G51"/>
    <mergeCell ref="A3:I3"/>
    <mergeCell ref="A2:I2"/>
    <mergeCell ref="A4:I4"/>
    <mergeCell ref="A5:I5"/>
    <mergeCell ref="A6:I6"/>
    <mergeCell ref="B38:C38"/>
    <mergeCell ref="B40:C40"/>
    <mergeCell ref="B41:C41"/>
    <mergeCell ref="B42:C42"/>
    <mergeCell ref="B44:C44"/>
    <mergeCell ref="B47:I47"/>
    <mergeCell ref="B31:C31"/>
    <mergeCell ref="B33:C33"/>
    <mergeCell ref="B34:C34"/>
    <mergeCell ref="B35:C35"/>
    <mergeCell ref="B36:C36"/>
    <mergeCell ref="B37:C37"/>
    <mergeCell ref="B23:C23"/>
    <mergeCell ref="B24:C24"/>
    <mergeCell ref="B26:C26"/>
    <mergeCell ref="B28:C28"/>
    <mergeCell ref="B29:C29"/>
    <mergeCell ref="B30:C30"/>
    <mergeCell ref="B22:C22"/>
    <mergeCell ref="B7:C7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</mergeCells>
  <printOptions verticalCentered="1"/>
  <pageMargins left="0.98425196850393704" right="0.39370078740157483" top="0.39370078740157483" bottom="0.59055118110236227" header="0" footer="0"/>
  <pageSetup paperSize="9" scale="74" orientation="landscape" r:id="rId1"/>
  <ignoredErrors>
    <ignoredError sqref="D11:D13 E17:E18 F16 D29:D31 E35 F34:F38 E20" unlockedFormula="1"/>
    <ignoredError sqref="H3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93"/>
  <sheetViews>
    <sheetView tabSelected="1" showWhiteSpace="0" zoomScaleNormal="100" workbookViewId="0">
      <selection activeCell="M20" sqref="M20"/>
    </sheetView>
  </sheetViews>
  <sheetFormatPr baseColWidth="10" defaultRowHeight="12.75" x14ac:dyDescent="0.25"/>
  <cols>
    <col min="1" max="1" width="1.28515625" style="227" customWidth="1"/>
    <col min="2" max="3" width="1.85546875" style="227" customWidth="1"/>
    <col min="4" max="4" width="3.42578125" style="227" customWidth="1"/>
    <col min="5" max="5" width="23.85546875" style="227" customWidth="1"/>
    <col min="6" max="6" width="21.42578125" style="227" customWidth="1"/>
    <col min="7" max="7" width="17.28515625" style="227" customWidth="1"/>
    <col min="8" max="9" width="18.7109375" style="278" customWidth="1"/>
    <col min="10" max="10" width="3" style="227" customWidth="1"/>
    <col min="11" max="11" width="3" style="28" customWidth="1"/>
    <col min="12" max="12" width="13.28515625" style="16" bestFit="1" customWidth="1"/>
    <col min="13" max="13" width="30.140625" style="16" bestFit="1" customWidth="1"/>
    <col min="14" max="16384" width="11.42578125" style="16"/>
  </cols>
  <sheetData>
    <row r="1" spans="1:11" s="20" customFormat="1" ht="18" customHeight="1" x14ac:dyDescent="0.25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46"/>
    </row>
    <row r="2" spans="1:11" s="20" customFormat="1" ht="16.5" customHeight="1" x14ac:dyDescent="0.2">
      <c r="A2" s="324" t="s">
        <v>208</v>
      </c>
      <c r="B2" s="324"/>
      <c r="C2" s="324"/>
      <c r="D2" s="324"/>
      <c r="E2" s="324"/>
      <c r="F2" s="324"/>
      <c r="G2" s="324"/>
      <c r="H2" s="324"/>
      <c r="I2" s="324"/>
      <c r="J2" s="324"/>
      <c r="K2" s="55"/>
    </row>
    <row r="3" spans="1:11" ht="15" customHeight="1" x14ac:dyDescent="0.2">
      <c r="A3" s="307" t="s">
        <v>156</v>
      </c>
      <c r="B3" s="307"/>
      <c r="C3" s="307"/>
      <c r="D3" s="307"/>
      <c r="E3" s="307"/>
      <c r="F3" s="307"/>
      <c r="G3" s="307"/>
      <c r="H3" s="307"/>
      <c r="I3" s="307"/>
      <c r="J3" s="307"/>
      <c r="K3" s="56"/>
    </row>
    <row r="4" spans="1:11" ht="13.5" customHeight="1" x14ac:dyDescent="0.2">
      <c r="A4" s="307" t="s">
        <v>226</v>
      </c>
      <c r="B4" s="307"/>
      <c r="C4" s="307"/>
      <c r="D4" s="307"/>
      <c r="E4" s="307"/>
      <c r="F4" s="307"/>
      <c r="G4" s="307"/>
      <c r="H4" s="307"/>
      <c r="I4" s="307"/>
      <c r="J4" s="307"/>
      <c r="K4" s="56"/>
    </row>
    <row r="5" spans="1:11" s="20" customFormat="1" ht="20.25" customHeight="1" x14ac:dyDescent="0.2">
      <c r="A5" s="388" t="s">
        <v>223</v>
      </c>
      <c r="B5" s="388"/>
      <c r="C5" s="388"/>
      <c r="D5" s="388"/>
      <c r="E5" s="388"/>
      <c r="F5" s="388"/>
      <c r="G5" s="388"/>
      <c r="H5" s="388"/>
      <c r="I5" s="388"/>
      <c r="J5" s="388"/>
      <c r="K5" s="45"/>
    </row>
    <row r="6" spans="1:11" s="20" customFormat="1" ht="31.5" customHeight="1" x14ac:dyDescent="0.2">
      <c r="A6" s="258"/>
      <c r="B6" s="394" t="s">
        <v>75</v>
      </c>
      <c r="C6" s="394"/>
      <c r="D6" s="394"/>
      <c r="E6" s="394"/>
      <c r="F6" s="394"/>
      <c r="G6" s="259"/>
      <c r="H6" s="260">
        <v>2021</v>
      </c>
      <c r="I6" s="260">
        <v>2020</v>
      </c>
      <c r="J6" s="261"/>
      <c r="K6" s="58"/>
    </row>
    <row r="7" spans="1:11" s="20" customFormat="1" ht="3" customHeight="1" x14ac:dyDescent="0.25">
      <c r="A7" s="71"/>
      <c r="B7" s="227"/>
      <c r="C7" s="227"/>
      <c r="D7" s="72"/>
      <c r="E7" s="72"/>
      <c r="F7" s="72"/>
      <c r="G7" s="72"/>
      <c r="H7" s="262"/>
      <c r="I7" s="262"/>
      <c r="J7" s="74"/>
      <c r="K7" s="28"/>
    </row>
    <row r="8" spans="1:11" s="20" customFormat="1" ht="4.5" customHeight="1" x14ac:dyDescent="0.2">
      <c r="A8" s="115"/>
      <c r="B8" s="95"/>
      <c r="C8" s="134"/>
      <c r="D8" s="134"/>
      <c r="E8" s="134"/>
      <c r="F8" s="134"/>
      <c r="G8" s="134"/>
      <c r="H8" s="262"/>
      <c r="I8" s="262"/>
      <c r="J8" s="77"/>
      <c r="K8" s="21"/>
    </row>
    <row r="9" spans="1:11" ht="17.25" customHeight="1" x14ac:dyDescent="0.2">
      <c r="A9" s="115"/>
      <c r="B9" s="395" t="s">
        <v>185</v>
      </c>
      <c r="C9" s="395"/>
      <c r="D9" s="395"/>
      <c r="E9" s="395"/>
      <c r="F9" s="395"/>
      <c r="G9" s="395"/>
      <c r="H9" s="262"/>
      <c r="I9" s="262"/>
      <c r="J9" s="77"/>
      <c r="K9" s="21"/>
    </row>
    <row r="10" spans="1:11" ht="7.5" customHeight="1" x14ac:dyDescent="0.2">
      <c r="A10" s="115"/>
      <c r="B10" s="95"/>
      <c r="C10" s="134"/>
      <c r="D10" s="95"/>
      <c r="E10" s="95"/>
      <c r="F10" s="134"/>
      <c r="G10" s="134"/>
      <c r="H10" s="262"/>
      <c r="I10" s="262"/>
      <c r="J10" s="77"/>
      <c r="K10" s="21"/>
    </row>
    <row r="11" spans="1:11" ht="17.25" customHeight="1" x14ac:dyDescent="0.2">
      <c r="A11" s="115"/>
      <c r="B11" s="95"/>
      <c r="C11" s="395" t="s">
        <v>66</v>
      </c>
      <c r="D11" s="395"/>
      <c r="E11" s="395"/>
      <c r="F11" s="395"/>
      <c r="G11" s="395"/>
      <c r="H11" s="263">
        <f>SUM(H12:H21)</f>
        <v>11613728226.030001</v>
      </c>
      <c r="I11" s="263">
        <f>SUM(I12:I21)</f>
        <v>23519063489.329998</v>
      </c>
      <c r="J11" s="77"/>
      <c r="K11" s="21"/>
    </row>
    <row r="12" spans="1:11" ht="15" customHeight="1" x14ac:dyDescent="0.2">
      <c r="A12" s="115"/>
      <c r="B12" s="95"/>
      <c r="C12" s="134"/>
      <c r="D12" s="386" t="s">
        <v>83</v>
      </c>
      <c r="E12" s="386"/>
      <c r="F12" s="386"/>
      <c r="G12" s="386"/>
      <c r="H12" s="264">
        <v>870100767</v>
      </c>
      <c r="I12" s="264">
        <v>1607999460.2</v>
      </c>
      <c r="J12" s="77"/>
      <c r="K12" s="21"/>
    </row>
    <row r="13" spans="1:11" ht="15" customHeight="1" x14ac:dyDescent="0.2">
      <c r="A13" s="115"/>
      <c r="B13" s="95"/>
      <c r="C13" s="134"/>
      <c r="D13" s="386" t="s">
        <v>176</v>
      </c>
      <c r="E13" s="386"/>
      <c r="F13" s="386"/>
      <c r="G13" s="386"/>
      <c r="H13" s="264">
        <v>0</v>
      </c>
      <c r="I13" s="264">
        <v>0</v>
      </c>
      <c r="J13" s="77"/>
      <c r="K13" s="21"/>
    </row>
    <row r="14" spans="1:11" ht="15" customHeight="1" x14ac:dyDescent="0.2">
      <c r="A14" s="115"/>
      <c r="B14" s="95"/>
      <c r="C14" s="265"/>
      <c r="D14" s="386" t="s">
        <v>158</v>
      </c>
      <c r="E14" s="386"/>
      <c r="F14" s="386"/>
      <c r="G14" s="386"/>
      <c r="H14" s="264">
        <v>0</v>
      </c>
      <c r="I14" s="264">
        <v>0</v>
      </c>
      <c r="J14" s="77"/>
      <c r="K14" s="21"/>
    </row>
    <row r="15" spans="1:11" ht="15" customHeight="1" x14ac:dyDescent="0.2">
      <c r="A15" s="115"/>
      <c r="B15" s="95"/>
      <c r="C15" s="265"/>
      <c r="D15" s="386" t="s">
        <v>89</v>
      </c>
      <c r="E15" s="386"/>
      <c r="F15" s="386"/>
      <c r="G15" s="386"/>
      <c r="H15" s="264">
        <v>282682924.94</v>
      </c>
      <c r="I15" s="264">
        <v>445215450.47000003</v>
      </c>
      <c r="J15" s="77"/>
      <c r="K15" s="21"/>
    </row>
    <row r="16" spans="1:11" ht="15" customHeight="1" x14ac:dyDescent="0.2">
      <c r="A16" s="115"/>
      <c r="B16" s="95"/>
      <c r="C16" s="265"/>
      <c r="D16" s="386" t="s">
        <v>206</v>
      </c>
      <c r="E16" s="386"/>
      <c r="F16" s="386"/>
      <c r="G16" s="386"/>
      <c r="H16" s="264">
        <v>41519205.469999999</v>
      </c>
      <c r="I16" s="264">
        <v>139606088.19</v>
      </c>
      <c r="J16" s="77"/>
      <c r="K16" s="21"/>
    </row>
    <row r="17" spans="1:11" ht="15" customHeight="1" x14ac:dyDescent="0.2">
      <c r="A17" s="115"/>
      <c r="B17" s="95"/>
      <c r="C17" s="265"/>
      <c r="D17" s="386" t="s">
        <v>201</v>
      </c>
      <c r="E17" s="386"/>
      <c r="F17" s="386"/>
      <c r="G17" s="386"/>
      <c r="H17" s="264">
        <v>71771289.5</v>
      </c>
      <c r="I17" s="264">
        <v>77430932.140000001</v>
      </c>
      <c r="J17" s="77"/>
      <c r="K17" s="21"/>
    </row>
    <row r="18" spans="1:11" ht="15" customHeight="1" x14ac:dyDescent="0.2">
      <c r="A18" s="115"/>
      <c r="B18" s="95"/>
      <c r="C18" s="265"/>
      <c r="D18" s="386" t="s">
        <v>202</v>
      </c>
      <c r="E18" s="386"/>
      <c r="F18" s="386"/>
      <c r="G18" s="386"/>
      <c r="H18" s="264">
        <v>0</v>
      </c>
      <c r="I18" s="264">
        <v>0</v>
      </c>
      <c r="J18" s="77"/>
      <c r="K18" s="21"/>
    </row>
    <row r="19" spans="1:11" ht="28.5" customHeight="1" x14ac:dyDescent="0.2">
      <c r="A19" s="115"/>
      <c r="B19" s="95"/>
      <c r="C19" s="265"/>
      <c r="D19" s="396" t="s">
        <v>204</v>
      </c>
      <c r="E19" s="396"/>
      <c r="F19" s="396"/>
      <c r="G19" s="396"/>
      <c r="H19" s="266">
        <v>10347061337.01</v>
      </c>
      <c r="I19" s="266">
        <v>21247749667.189999</v>
      </c>
      <c r="J19" s="77"/>
      <c r="K19" s="21"/>
    </row>
    <row r="20" spans="1:11" ht="15" customHeight="1" x14ac:dyDescent="0.2">
      <c r="A20" s="115"/>
      <c r="B20" s="95"/>
      <c r="C20" s="265"/>
      <c r="D20" s="386" t="s">
        <v>205</v>
      </c>
      <c r="E20" s="386"/>
      <c r="F20" s="386"/>
      <c r="G20" s="386"/>
      <c r="H20" s="264">
        <v>0</v>
      </c>
      <c r="I20" s="264">
        <v>0</v>
      </c>
      <c r="J20" s="77"/>
      <c r="K20" s="21"/>
    </row>
    <row r="21" spans="1:11" ht="15" customHeight="1" x14ac:dyDescent="0.2">
      <c r="A21" s="115"/>
      <c r="B21" s="95"/>
      <c r="C21" s="265"/>
      <c r="D21" s="386" t="s">
        <v>177</v>
      </c>
      <c r="E21" s="386"/>
      <c r="F21" s="386"/>
      <c r="G21" s="221"/>
      <c r="H21" s="264">
        <v>592702.11</v>
      </c>
      <c r="I21" s="264">
        <v>1061891.1399999999</v>
      </c>
      <c r="J21" s="77"/>
      <c r="K21" s="21"/>
    </row>
    <row r="22" spans="1:11" ht="6.75" customHeight="1" x14ac:dyDescent="0.2">
      <c r="A22" s="115"/>
      <c r="B22" s="95"/>
      <c r="C22" s="134"/>
      <c r="D22" s="95"/>
      <c r="E22" s="95"/>
      <c r="F22" s="134"/>
      <c r="G22" s="134"/>
      <c r="H22" s="262"/>
      <c r="I22" s="262"/>
      <c r="J22" s="77"/>
      <c r="K22" s="21"/>
    </row>
    <row r="23" spans="1:11" ht="15" customHeight="1" x14ac:dyDescent="0.2">
      <c r="A23" s="115"/>
      <c r="B23" s="95"/>
      <c r="C23" s="395" t="s">
        <v>67</v>
      </c>
      <c r="D23" s="395"/>
      <c r="E23" s="395"/>
      <c r="F23" s="395"/>
      <c r="G23" s="395"/>
      <c r="H23" s="263">
        <f>SUM(H24:H39)</f>
        <v>10870637244.400002</v>
      </c>
      <c r="I23" s="263">
        <f>SUM(I24:I39)</f>
        <v>21641125932.68</v>
      </c>
      <c r="J23" s="77"/>
      <c r="K23" s="21"/>
    </row>
    <row r="24" spans="1:11" ht="15" customHeight="1" x14ac:dyDescent="0.2">
      <c r="A24" s="115"/>
      <c r="B24" s="95"/>
      <c r="C24" s="267"/>
      <c r="D24" s="386" t="s">
        <v>161</v>
      </c>
      <c r="E24" s="386"/>
      <c r="F24" s="386"/>
      <c r="G24" s="386"/>
      <c r="H24" s="264">
        <v>3093836294.27</v>
      </c>
      <c r="I24" s="264">
        <v>6656362077.3900003</v>
      </c>
      <c r="J24" s="77"/>
      <c r="K24" s="21"/>
    </row>
    <row r="25" spans="1:11" ht="15" customHeight="1" x14ac:dyDescent="0.2">
      <c r="A25" s="115"/>
      <c r="B25" s="95"/>
      <c r="C25" s="267"/>
      <c r="D25" s="386" t="s">
        <v>86</v>
      </c>
      <c r="E25" s="386"/>
      <c r="F25" s="386"/>
      <c r="G25" s="386"/>
      <c r="H25" s="264">
        <v>221879790.16999999</v>
      </c>
      <c r="I25" s="264">
        <v>447549098</v>
      </c>
      <c r="J25" s="77"/>
      <c r="K25" s="21"/>
    </row>
    <row r="26" spans="1:11" ht="15" customHeight="1" x14ac:dyDescent="0.2">
      <c r="A26" s="115"/>
      <c r="B26" s="95"/>
      <c r="C26" s="267"/>
      <c r="D26" s="386" t="s">
        <v>88</v>
      </c>
      <c r="E26" s="386"/>
      <c r="F26" s="386"/>
      <c r="G26" s="386"/>
      <c r="H26" s="264">
        <v>605071029.82000005</v>
      </c>
      <c r="I26" s="264">
        <v>1249785700.5699999</v>
      </c>
      <c r="J26" s="77"/>
      <c r="K26" s="21"/>
    </row>
    <row r="27" spans="1:11" ht="15" customHeight="1" x14ac:dyDescent="0.2">
      <c r="A27" s="115"/>
      <c r="B27" s="95"/>
      <c r="C27" s="267"/>
      <c r="D27" s="386" t="s">
        <v>90</v>
      </c>
      <c r="E27" s="386"/>
      <c r="F27" s="386"/>
      <c r="G27" s="386"/>
      <c r="H27" s="264">
        <v>612902474.01999998</v>
      </c>
      <c r="I27" s="264">
        <v>874011463.29999995</v>
      </c>
      <c r="J27" s="77"/>
      <c r="K27" s="21"/>
    </row>
    <row r="28" spans="1:11" ht="15" customHeight="1" x14ac:dyDescent="0.2">
      <c r="A28" s="115"/>
      <c r="B28" s="95"/>
      <c r="C28" s="267"/>
      <c r="D28" s="386" t="s">
        <v>164</v>
      </c>
      <c r="E28" s="386"/>
      <c r="F28" s="386"/>
      <c r="G28" s="386"/>
      <c r="H28" s="264">
        <v>3432614523.6199999</v>
      </c>
      <c r="I28" s="264">
        <v>6929231823.0100002</v>
      </c>
      <c r="J28" s="77"/>
      <c r="K28" s="21"/>
    </row>
    <row r="29" spans="1:11" ht="15" customHeight="1" x14ac:dyDescent="0.2">
      <c r="A29" s="115"/>
      <c r="B29" s="95"/>
      <c r="C29" s="267"/>
      <c r="D29" s="386" t="s">
        <v>166</v>
      </c>
      <c r="E29" s="386"/>
      <c r="F29" s="386"/>
      <c r="G29" s="386"/>
      <c r="H29" s="264">
        <v>16140018.67</v>
      </c>
      <c r="I29" s="264">
        <v>62956942.299999997</v>
      </c>
      <c r="J29" s="77"/>
      <c r="K29" s="21"/>
    </row>
    <row r="30" spans="1:11" ht="15" customHeight="1" x14ac:dyDescent="0.2">
      <c r="A30" s="115"/>
      <c r="B30" s="95"/>
      <c r="C30" s="267"/>
      <c r="D30" s="386" t="s">
        <v>93</v>
      </c>
      <c r="E30" s="386"/>
      <c r="F30" s="386"/>
      <c r="G30" s="386"/>
      <c r="H30" s="264">
        <v>274015476.68000001</v>
      </c>
      <c r="I30" s="264">
        <v>430754065.29000002</v>
      </c>
      <c r="J30" s="77"/>
      <c r="K30" s="21"/>
    </row>
    <row r="31" spans="1:11" ht="15" customHeight="1" x14ac:dyDescent="0.2">
      <c r="A31" s="115"/>
      <c r="B31" s="95"/>
      <c r="C31" s="267"/>
      <c r="D31" s="386" t="s">
        <v>94</v>
      </c>
      <c r="E31" s="386"/>
      <c r="F31" s="386"/>
      <c r="G31" s="386"/>
      <c r="H31" s="264">
        <v>0</v>
      </c>
      <c r="I31" s="264">
        <v>0</v>
      </c>
      <c r="J31" s="77"/>
      <c r="K31" s="21"/>
    </row>
    <row r="32" spans="1:11" ht="15" customHeight="1" x14ac:dyDescent="0.2">
      <c r="A32" s="115"/>
      <c r="B32" s="95"/>
      <c r="C32" s="267"/>
      <c r="D32" s="386" t="s">
        <v>96</v>
      </c>
      <c r="E32" s="386"/>
      <c r="F32" s="386"/>
      <c r="G32" s="386"/>
      <c r="H32" s="264">
        <v>55181026.049999997</v>
      </c>
      <c r="I32" s="264">
        <v>92769399.599999994</v>
      </c>
      <c r="J32" s="77"/>
      <c r="K32" s="21"/>
    </row>
    <row r="33" spans="1:11" ht="15" customHeight="1" x14ac:dyDescent="0.2">
      <c r="A33" s="115"/>
      <c r="B33" s="95"/>
      <c r="C33" s="267"/>
      <c r="D33" s="386" t="s">
        <v>97</v>
      </c>
      <c r="E33" s="386"/>
      <c r="F33" s="386"/>
      <c r="G33" s="386"/>
      <c r="H33" s="264">
        <v>0</v>
      </c>
      <c r="I33" s="264">
        <v>0</v>
      </c>
      <c r="J33" s="77"/>
      <c r="K33" s="21"/>
    </row>
    <row r="34" spans="1:11" ht="15" customHeight="1" x14ac:dyDescent="0.2">
      <c r="A34" s="115"/>
      <c r="B34" s="95"/>
      <c r="C34" s="267"/>
      <c r="D34" s="386" t="s">
        <v>98</v>
      </c>
      <c r="E34" s="386"/>
      <c r="F34" s="386"/>
      <c r="G34" s="386"/>
      <c r="H34" s="264">
        <v>0</v>
      </c>
      <c r="I34" s="264">
        <v>0</v>
      </c>
      <c r="J34" s="77"/>
      <c r="K34" s="21"/>
    </row>
    <row r="35" spans="1:11" ht="15" customHeight="1" x14ac:dyDescent="0.2">
      <c r="A35" s="115"/>
      <c r="B35" s="95"/>
      <c r="C35" s="267"/>
      <c r="D35" s="386" t="s">
        <v>100</v>
      </c>
      <c r="E35" s="386"/>
      <c r="F35" s="386"/>
      <c r="G35" s="386"/>
      <c r="H35" s="264">
        <v>0</v>
      </c>
      <c r="I35" s="264">
        <v>0</v>
      </c>
      <c r="J35" s="77"/>
      <c r="K35" s="21"/>
    </row>
    <row r="36" spans="1:11" ht="15" customHeight="1" x14ac:dyDescent="0.2">
      <c r="A36" s="115"/>
      <c r="B36" s="95"/>
      <c r="C36" s="267"/>
      <c r="D36" s="386" t="s">
        <v>168</v>
      </c>
      <c r="E36" s="386"/>
      <c r="F36" s="386"/>
      <c r="G36" s="386"/>
      <c r="H36" s="264">
        <v>1314795606.51</v>
      </c>
      <c r="I36" s="264">
        <v>2624178280.4099998</v>
      </c>
      <c r="J36" s="77"/>
      <c r="K36" s="21"/>
    </row>
    <row r="37" spans="1:11" ht="15" customHeight="1" x14ac:dyDescent="0.2">
      <c r="A37" s="115"/>
      <c r="B37" s="95"/>
      <c r="C37" s="267"/>
      <c r="D37" s="386" t="s">
        <v>130</v>
      </c>
      <c r="E37" s="386"/>
      <c r="F37" s="386"/>
      <c r="G37" s="386"/>
      <c r="H37" s="264">
        <v>845640043.74000001</v>
      </c>
      <c r="I37" s="264">
        <v>1547436116.0999999</v>
      </c>
      <c r="J37" s="77"/>
      <c r="K37" s="21"/>
    </row>
    <row r="38" spans="1:11" ht="15" customHeight="1" x14ac:dyDescent="0.2">
      <c r="A38" s="115"/>
      <c r="B38" s="95"/>
      <c r="C38" s="267"/>
      <c r="D38" s="386" t="s">
        <v>107</v>
      </c>
      <c r="E38" s="386"/>
      <c r="F38" s="386"/>
      <c r="G38" s="386"/>
      <c r="H38" s="264">
        <v>398560960.85000002</v>
      </c>
      <c r="I38" s="264">
        <v>726090966.71000004</v>
      </c>
      <c r="J38" s="77"/>
      <c r="K38" s="21"/>
    </row>
    <row r="39" spans="1:11" ht="15" customHeight="1" x14ac:dyDescent="0.2">
      <c r="A39" s="115"/>
      <c r="B39" s="95"/>
      <c r="C39" s="267"/>
      <c r="D39" s="386" t="s">
        <v>178</v>
      </c>
      <c r="E39" s="386"/>
      <c r="F39" s="386"/>
      <c r="G39" s="386"/>
      <c r="H39" s="264">
        <v>0</v>
      </c>
      <c r="I39" s="264">
        <v>0</v>
      </c>
      <c r="J39" s="77"/>
      <c r="K39" s="21"/>
    </row>
    <row r="40" spans="1:11" ht="5.25" customHeight="1" x14ac:dyDescent="0.2">
      <c r="A40" s="115"/>
      <c r="B40" s="95"/>
      <c r="C40" s="134"/>
      <c r="D40" s="95"/>
      <c r="E40" s="95"/>
      <c r="F40" s="134"/>
      <c r="G40" s="134"/>
      <c r="H40" s="262"/>
      <c r="I40" s="262"/>
      <c r="J40" s="77"/>
      <c r="K40" s="21"/>
    </row>
    <row r="41" spans="1:11" s="32" customFormat="1" ht="12" customHeight="1" x14ac:dyDescent="0.2">
      <c r="A41" s="268"/>
      <c r="B41" s="391" t="s">
        <v>170</v>
      </c>
      <c r="C41" s="391"/>
      <c r="D41" s="391"/>
      <c r="E41" s="391"/>
      <c r="F41" s="391"/>
      <c r="G41" s="391"/>
      <c r="H41" s="269">
        <f>H11-H23</f>
        <v>743090981.62999916</v>
      </c>
      <c r="I41" s="269">
        <f>I11-I23</f>
        <v>1877937556.6499977</v>
      </c>
      <c r="J41" s="270"/>
      <c r="K41" s="54"/>
    </row>
    <row r="42" spans="1:11" s="32" customFormat="1" ht="6" customHeight="1" x14ac:dyDescent="0.2">
      <c r="A42" s="268"/>
      <c r="B42" s="271"/>
      <c r="C42" s="267"/>
      <c r="D42" s="267"/>
      <c r="E42" s="267"/>
      <c r="F42" s="267"/>
      <c r="G42" s="267"/>
      <c r="H42" s="269"/>
      <c r="I42" s="269"/>
      <c r="J42" s="270"/>
      <c r="K42" s="54"/>
    </row>
    <row r="43" spans="1:11" s="32" customFormat="1" x14ac:dyDescent="0.25">
      <c r="A43" s="268"/>
      <c r="B43" s="380" t="s">
        <v>157</v>
      </c>
      <c r="C43" s="380"/>
      <c r="D43" s="380"/>
      <c r="E43" s="380"/>
      <c r="F43" s="380"/>
      <c r="G43" s="380"/>
      <c r="H43" s="262"/>
      <c r="I43" s="262"/>
      <c r="J43" s="114"/>
      <c r="K43" s="20"/>
    </row>
    <row r="44" spans="1:11" s="32" customFormat="1" x14ac:dyDescent="0.25">
      <c r="A44" s="268"/>
      <c r="B44" s="271"/>
      <c r="C44" s="95"/>
      <c r="D44" s="134"/>
      <c r="E44" s="134"/>
      <c r="F44" s="134"/>
      <c r="G44" s="134"/>
      <c r="H44" s="262"/>
      <c r="I44" s="262"/>
      <c r="J44" s="114"/>
      <c r="K44" s="20"/>
    </row>
    <row r="45" spans="1:11" s="32" customFormat="1" x14ac:dyDescent="0.25">
      <c r="A45" s="268"/>
      <c r="B45" s="271"/>
      <c r="C45" s="390" t="s">
        <v>66</v>
      </c>
      <c r="D45" s="390"/>
      <c r="E45" s="390"/>
      <c r="F45" s="390"/>
      <c r="G45" s="390"/>
      <c r="H45" s="263">
        <f>SUM(H46:H48)</f>
        <v>46911426.859999999</v>
      </c>
      <c r="I45" s="263">
        <f>SUM(I46:I48)</f>
        <v>130341505.72</v>
      </c>
      <c r="J45" s="114"/>
      <c r="K45" s="20"/>
    </row>
    <row r="46" spans="1:11" s="32" customFormat="1" x14ac:dyDescent="0.25">
      <c r="A46" s="268"/>
      <c r="B46" s="271"/>
      <c r="C46" s="95"/>
      <c r="D46" s="392" t="s">
        <v>32</v>
      </c>
      <c r="E46" s="392"/>
      <c r="F46" s="392"/>
      <c r="G46" s="392"/>
      <c r="H46" s="264">
        <v>43206902.789999999</v>
      </c>
      <c r="I46" s="264">
        <v>95153971.719999999</v>
      </c>
      <c r="J46" s="114"/>
      <c r="K46" s="20"/>
    </row>
    <row r="47" spans="1:11" s="32" customFormat="1" x14ac:dyDescent="0.25">
      <c r="A47" s="268"/>
      <c r="B47" s="271"/>
      <c r="C47" s="95"/>
      <c r="D47" s="392" t="s">
        <v>34</v>
      </c>
      <c r="E47" s="392"/>
      <c r="F47" s="392"/>
      <c r="G47" s="392"/>
      <c r="H47" s="264">
        <v>3704524.07</v>
      </c>
      <c r="I47" s="264">
        <v>33737534</v>
      </c>
      <c r="J47" s="114"/>
      <c r="K47" s="20"/>
    </row>
    <row r="48" spans="1:11" s="32" customFormat="1" x14ac:dyDescent="0.25">
      <c r="A48" s="268"/>
      <c r="B48" s="271"/>
      <c r="C48" s="95"/>
      <c r="D48" s="389" t="s">
        <v>179</v>
      </c>
      <c r="E48" s="389"/>
      <c r="F48" s="389"/>
      <c r="G48" s="389"/>
      <c r="H48" s="264">
        <v>0</v>
      </c>
      <c r="I48" s="264">
        <v>1450000</v>
      </c>
      <c r="J48" s="114"/>
      <c r="K48" s="20"/>
    </row>
    <row r="49" spans="1:13" s="32" customFormat="1" x14ac:dyDescent="0.25">
      <c r="A49" s="268"/>
      <c r="B49" s="271"/>
      <c r="C49" s="95"/>
      <c r="D49" s="272"/>
      <c r="E49" s="102"/>
      <c r="F49" s="102"/>
      <c r="G49" s="102"/>
      <c r="H49" s="149"/>
      <c r="I49" s="149"/>
      <c r="J49" s="114"/>
      <c r="K49" s="20"/>
    </row>
    <row r="50" spans="1:13" s="32" customFormat="1" x14ac:dyDescent="0.25">
      <c r="A50" s="268"/>
      <c r="B50" s="271"/>
      <c r="C50" s="390" t="s">
        <v>67</v>
      </c>
      <c r="D50" s="390"/>
      <c r="E50" s="390"/>
      <c r="F50" s="390"/>
      <c r="G50" s="390"/>
      <c r="H50" s="263">
        <f>SUM(H51:H53)</f>
        <v>453119501.25999999</v>
      </c>
      <c r="I50" s="263">
        <f>SUM(I51:I53)</f>
        <v>2077091415.3099999</v>
      </c>
      <c r="J50" s="114"/>
      <c r="K50" s="20"/>
      <c r="M50" s="38"/>
    </row>
    <row r="51" spans="1:13" s="32" customFormat="1" x14ac:dyDescent="0.25">
      <c r="A51" s="268"/>
      <c r="B51" s="271"/>
      <c r="C51" s="95"/>
      <c r="D51" s="389" t="s">
        <v>32</v>
      </c>
      <c r="E51" s="389"/>
      <c r="F51" s="389"/>
      <c r="G51" s="389"/>
      <c r="H51" s="264">
        <v>377403223.81999999</v>
      </c>
      <c r="I51" s="264">
        <v>1889961675.3</v>
      </c>
      <c r="J51" s="114"/>
      <c r="K51" s="20"/>
      <c r="L51" s="38"/>
    </row>
    <row r="52" spans="1:13" s="32" customFormat="1" x14ac:dyDescent="0.25">
      <c r="A52" s="268"/>
      <c r="B52" s="271"/>
      <c r="C52" s="95"/>
      <c r="D52" s="389" t="s">
        <v>34</v>
      </c>
      <c r="E52" s="389"/>
      <c r="F52" s="389"/>
      <c r="G52" s="389"/>
      <c r="H52" s="264">
        <v>70287531.359999999</v>
      </c>
      <c r="I52" s="264">
        <v>179400816.59</v>
      </c>
      <c r="J52" s="114"/>
      <c r="K52" s="20"/>
      <c r="M52" s="38"/>
    </row>
    <row r="53" spans="1:13" s="32" customFormat="1" x14ac:dyDescent="0.25">
      <c r="A53" s="268"/>
      <c r="B53" s="271"/>
      <c r="C53" s="95"/>
      <c r="D53" s="389" t="s">
        <v>180</v>
      </c>
      <c r="E53" s="389"/>
      <c r="F53" s="389"/>
      <c r="G53" s="389"/>
      <c r="H53" s="264">
        <v>5428746.0800000001</v>
      </c>
      <c r="I53" s="264">
        <v>7728923.4199999999</v>
      </c>
      <c r="J53" s="114"/>
      <c r="K53" s="20"/>
    </row>
    <row r="54" spans="1:13" s="32" customFormat="1" x14ac:dyDescent="0.25">
      <c r="A54" s="268"/>
      <c r="B54" s="391" t="s">
        <v>159</v>
      </c>
      <c r="C54" s="391"/>
      <c r="D54" s="391"/>
      <c r="E54" s="391"/>
      <c r="F54" s="391"/>
      <c r="G54" s="391"/>
      <c r="H54" s="263">
        <f>H45-H50</f>
        <v>-406208074.39999998</v>
      </c>
      <c r="I54" s="263">
        <f>I45-I50</f>
        <v>-1946749909.5899999</v>
      </c>
      <c r="J54" s="114"/>
      <c r="K54" s="20"/>
    </row>
    <row r="55" spans="1:13" s="32" customFormat="1" ht="6.75" customHeight="1" x14ac:dyDescent="0.25">
      <c r="A55" s="268"/>
      <c r="B55" s="271"/>
      <c r="C55" s="95"/>
      <c r="D55" s="102"/>
      <c r="E55" s="102"/>
      <c r="F55" s="102"/>
      <c r="G55" s="102"/>
      <c r="H55" s="149"/>
      <c r="I55" s="149"/>
      <c r="J55" s="114"/>
      <c r="K55" s="20"/>
    </row>
    <row r="56" spans="1:13" s="32" customFormat="1" ht="5.25" customHeight="1" x14ac:dyDescent="0.25">
      <c r="A56" s="268"/>
      <c r="B56" s="271"/>
      <c r="C56" s="99"/>
      <c r="D56" s="102"/>
      <c r="E56" s="102"/>
      <c r="F56" s="102"/>
      <c r="G56" s="102"/>
      <c r="H56" s="149"/>
      <c r="I56" s="149"/>
      <c r="J56" s="114"/>
      <c r="K56" s="20"/>
    </row>
    <row r="57" spans="1:13" s="32" customFormat="1" x14ac:dyDescent="0.25">
      <c r="A57" s="268"/>
      <c r="B57" s="380" t="s">
        <v>160</v>
      </c>
      <c r="C57" s="380"/>
      <c r="D57" s="380"/>
      <c r="E57" s="380"/>
      <c r="F57" s="380"/>
      <c r="G57" s="380"/>
      <c r="H57" s="130"/>
      <c r="I57" s="130"/>
      <c r="J57" s="114"/>
      <c r="K57" s="20"/>
    </row>
    <row r="58" spans="1:13" s="32" customFormat="1" ht="6.75" customHeight="1" x14ac:dyDescent="0.25">
      <c r="A58" s="268"/>
      <c r="B58" s="271"/>
      <c r="C58" s="95"/>
      <c r="D58" s="134"/>
      <c r="E58" s="95"/>
      <c r="F58" s="221"/>
      <c r="G58" s="221"/>
      <c r="H58" s="262"/>
      <c r="I58" s="262"/>
      <c r="J58" s="114"/>
      <c r="K58" s="20"/>
    </row>
    <row r="59" spans="1:13" s="32" customFormat="1" x14ac:dyDescent="0.25">
      <c r="A59" s="268"/>
      <c r="B59" s="271"/>
      <c r="C59" s="390" t="s">
        <v>66</v>
      </c>
      <c r="D59" s="390"/>
      <c r="E59" s="390"/>
      <c r="F59" s="390"/>
      <c r="G59" s="390"/>
      <c r="H59" s="263">
        <f>H60+H63</f>
        <v>30375217658.32</v>
      </c>
      <c r="I59" s="263">
        <f>I60+I63</f>
        <v>80269379590.759995</v>
      </c>
      <c r="J59" s="114"/>
      <c r="K59" s="20"/>
    </row>
    <row r="60" spans="1:13" s="32" customFormat="1" x14ac:dyDescent="0.25">
      <c r="A60" s="268"/>
      <c r="B60" s="271"/>
      <c r="C60" s="99"/>
      <c r="D60" s="389" t="s">
        <v>162</v>
      </c>
      <c r="E60" s="389"/>
      <c r="F60" s="389"/>
      <c r="G60" s="389"/>
      <c r="H60" s="264">
        <f>+H61+H62</f>
        <v>-20712388.75</v>
      </c>
      <c r="I60" s="264">
        <f>+I61+I62</f>
        <v>-37230989.689999998</v>
      </c>
      <c r="J60" s="114"/>
      <c r="K60" s="20"/>
    </row>
    <row r="61" spans="1:13" s="32" customFormat="1" x14ac:dyDescent="0.25">
      <c r="A61" s="268"/>
      <c r="B61" s="271"/>
      <c r="C61" s="95"/>
      <c r="D61" s="265" t="s">
        <v>163</v>
      </c>
      <c r="E61" s="265"/>
      <c r="F61" s="265"/>
      <c r="G61" s="273"/>
      <c r="H61" s="264">
        <v>-20712388.75</v>
      </c>
      <c r="I61" s="264">
        <v>-37230989.689999998</v>
      </c>
      <c r="J61" s="114"/>
      <c r="K61" s="20"/>
    </row>
    <row r="62" spans="1:13" s="32" customFormat="1" x14ac:dyDescent="0.25">
      <c r="A62" s="268"/>
      <c r="B62" s="271"/>
      <c r="C62" s="95"/>
      <c r="D62" s="265" t="s">
        <v>165</v>
      </c>
      <c r="E62" s="265"/>
      <c r="F62" s="265"/>
      <c r="G62" s="273"/>
      <c r="H62" s="264">
        <v>0</v>
      </c>
      <c r="I62" s="264">
        <v>0</v>
      </c>
      <c r="J62" s="114"/>
      <c r="K62" s="20"/>
    </row>
    <row r="63" spans="1:13" s="32" customFormat="1" x14ac:dyDescent="0.25">
      <c r="A63" s="268"/>
      <c r="B63" s="271"/>
      <c r="C63" s="95"/>
      <c r="D63" s="389" t="s">
        <v>181</v>
      </c>
      <c r="E63" s="389"/>
      <c r="F63" s="389"/>
      <c r="G63" s="389"/>
      <c r="H63" s="264">
        <v>30395930047.07</v>
      </c>
      <c r="I63" s="264">
        <v>80306610580.449997</v>
      </c>
      <c r="J63" s="114"/>
      <c r="K63" s="20"/>
    </row>
    <row r="64" spans="1:13" s="32" customFormat="1" x14ac:dyDescent="0.25">
      <c r="A64" s="268"/>
      <c r="B64" s="271"/>
      <c r="C64" s="95"/>
      <c r="D64" s="272"/>
      <c r="E64" s="102"/>
      <c r="F64" s="102"/>
      <c r="G64" s="102"/>
      <c r="H64" s="149"/>
      <c r="I64" s="149"/>
      <c r="J64" s="114"/>
      <c r="K64" s="20"/>
    </row>
    <row r="65" spans="1:15" s="32" customFormat="1" x14ac:dyDescent="0.25">
      <c r="A65" s="268"/>
      <c r="B65" s="271"/>
      <c r="C65" s="390" t="s">
        <v>67</v>
      </c>
      <c r="D65" s="390"/>
      <c r="E65" s="390"/>
      <c r="F65" s="390"/>
      <c r="G65" s="390"/>
      <c r="H65" s="263">
        <f>H66+H69</f>
        <v>30612516626.130001</v>
      </c>
      <c r="I65" s="263">
        <f>I66+I69</f>
        <v>80280746171.019989</v>
      </c>
      <c r="J65" s="114"/>
      <c r="K65" s="20"/>
    </row>
    <row r="66" spans="1:15" s="32" customFormat="1" x14ac:dyDescent="0.25">
      <c r="A66" s="268"/>
      <c r="B66" s="271"/>
      <c r="C66" s="95"/>
      <c r="D66" s="389" t="s">
        <v>167</v>
      </c>
      <c r="E66" s="389"/>
      <c r="F66" s="389"/>
      <c r="G66" s="389"/>
      <c r="H66" s="264">
        <f>+H67+H68</f>
        <v>76569608.549999997</v>
      </c>
      <c r="I66" s="264">
        <f>+I67+I68</f>
        <v>192543882.09</v>
      </c>
      <c r="J66" s="114"/>
      <c r="K66" s="20"/>
    </row>
    <row r="67" spans="1:15" s="32" customFormat="1" x14ac:dyDescent="0.25">
      <c r="A67" s="268"/>
      <c r="B67" s="271"/>
      <c r="C67" s="95"/>
      <c r="D67" s="265" t="s">
        <v>163</v>
      </c>
      <c r="E67" s="265"/>
      <c r="F67" s="265"/>
      <c r="G67" s="273"/>
      <c r="H67" s="264">
        <v>76569608.549999997</v>
      </c>
      <c r="I67" s="264">
        <v>192543882.09</v>
      </c>
      <c r="J67" s="114"/>
      <c r="K67" s="20"/>
    </row>
    <row r="68" spans="1:15" s="32" customFormat="1" x14ac:dyDescent="0.25">
      <c r="A68" s="268"/>
      <c r="B68" s="271"/>
      <c r="C68" s="99"/>
      <c r="D68" s="265" t="s">
        <v>165</v>
      </c>
      <c r="E68" s="265"/>
      <c r="F68" s="265"/>
      <c r="G68" s="273"/>
      <c r="H68" s="264">
        <v>0</v>
      </c>
      <c r="I68" s="264">
        <v>0</v>
      </c>
      <c r="J68" s="114"/>
      <c r="K68" s="20"/>
    </row>
    <row r="69" spans="1:15" s="32" customFormat="1" x14ac:dyDescent="0.25">
      <c r="A69" s="268"/>
      <c r="B69" s="271"/>
      <c r="C69" s="95"/>
      <c r="D69" s="389" t="s">
        <v>182</v>
      </c>
      <c r="E69" s="389"/>
      <c r="F69" s="389"/>
      <c r="G69" s="389"/>
      <c r="H69" s="264">
        <v>30535947017.580002</v>
      </c>
      <c r="I69" s="264">
        <v>80088202288.929993</v>
      </c>
      <c r="J69" s="114"/>
      <c r="K69" s="20"/>
    </row>
    <row r="70" spans="1:15" s="32" customFormat="1" x14ac:dyDescent="0.25">
      <c r="A70" s="268"/>
      <c r="B70" s="271"/>
      <c r="C70" s="95"/>
      <c r="D70" s="272"/>
      <c r="E70" s="102"/>
      <c r="F70" s="102"/>
      <c r="G70" s="102"/>
      <c r="H70" s="149"/>
      <c r="I70" s="149"/>
      <c r="J70" s="114"/>
      <c r="K70" s="20"/>
    </row>
    <row r="71" spans="1:15" s="32" customFormat="1" x14ac:dyDescent="0.25">
      <c r="A71" s="268"/>
      <c r="B71" s="391" t="s">
        <v>169</v>
      </c>
      <c r="C71" s="391"/>
      <c r="D71" s="391"/>
      <c r="E71" s="391"/>
      <c r="F71" s="391"/>
      <c r="G71" s="391"/>
      <c r="H71" s="263">
        <f>H59-H65</f>
        <v>-237298967.81000137</v>
      </c>
      <c r="I71" s="263">
        <f>I59-I65</f>
        <v>-11366580.259994507</v>
      </c>
      <c r="J71" s="114"/>
      <c r="K71" s="20"/>
    </row>
    <row r="72" spans="1:15" s="32" customFormat="1" x14ac:dyDescent="0.25">
      <c r="A72" s="268"/>
      <c r="B72" s="271"/>
      <c r="C72" s="95"/>
      <c r="D72" s="102"/>
      <c r="E72" s="102"/>
      <c r="F72" s="102"/>
      <c r="G72" s="102"/>
      <c r="H72" s="149"/>
      <c r="I72" s="149"/>
      <c r="J72" s="114"/>
      <c r="K72" s="20"/>
    </row>
    <row r="73" spans="1:15" s="32" customFormat="1" ht="0.75" customHeight="1" x14ac:dyDescent="0.25">
      <c r="A73" s="268"/>
      <c r="B73" s="271"/>
      <c r="C73" s="95"/>
      <c r="D73" s="102"/>
      <c r="E73" s="102"/>
      <c r="F73" s="102"/>
      <c r="G73" s="102"/>
      <c r="H73" s="149"/>
      <c r="I73" s="149"/>
      <c r="J73" s="114"/>
      <c r="K73" s="20"/>
    </row>
    <row r="74" spans="1:15" s="32" customFormat="1" x14ac:dyDescent="0.25">
      <c r="A74" s="268"/>
      <c r="B74" s="391" t="s">
        <v>171</v>
      </c>
      <c r="C74" s="391"/>
      <c r="D74" s="391"/>
      <c r="E74" s="391"/>
      <c r="F74" s="391"/>
      <c r="G74" s="391"/>
      <c r="H74" s="269">
        <f>H41+H54+H71</f>
        <v>99583939.419997811</v>
      </c>
      <c r="I74" s="269">
        <f>I41+I54+I71</f>
        <v>-80178933.19999671</v>
      </c>
      <c r="J74" s="114"/>
      <c r="K74" s="20"/>
    </row>
    <row r="75" spans="1:15" s="32" customFormat="1" ht="10.5" customHeight="1" x14ac:dyDescent="0.25">
      <c r="A75" s="268"/>
      <c r="B75" s="271"/>
      <c r="C75" s="102"/>
      <c r="D75" s="102"/>
      <c r="E75" s="102"/>
      <c r="F75" s="102"/>
      <c r="G75" s="102"/>
      <c r="H75" s="149"/>
      <c r="I75" s="149"/>
      <c r="J75" s="114"/>
      <c r="K75" s="20"/>
      <c r="M75" s="42"/>
    </row>
    <row r="76" spans="1:15" s="32" customFormat="1" hidden="1" x14ac:dyDescent="0.25">
      <c r="A76" s="268"/>
      <c r="B76" s="271"/>
      <c r="C76" s="102"/>
      <c r="D76" s="102"/>
      <c r="E76" s="102"/>
      <c r="F76" s="102"/>
      <c r="G76" s="102"/>
      <c r="H76" s="149"/>
      <c r="I76" s="149"/>
      <c r="J76" s="114"/>
      <c r="K76" s="20"/>
    </row>
    <row r="77" spans="1:15" s="32" customFormat="1" hidden="1" x14ac:dyDescent="0.25">
      <c r="A77" s="268"/>
      <c r="B77" s="271"/>
      <c r="C77" s="102"/>
      <c r="D77" s="102"/>
      <c r="E77" s="102"/>
      <c r="F77" s="102"/>
      <c r="G77" s="102"/>
      <c r="H77" s="149"/>
      <c r="I77" s="149"/>
      <c r="J77" s="114"/>
      <c r="K77" s="20"/>
    </row>
    <row r="78" spans="1:15" s="32" customFormat="1" ht="15" x14ac:dyDescent="0.25">
      <c r="A78" s="268"/>
      <c r="B78" s="391" t="s">
        <v>183</v>
      </c>
      <c r="C78" s="391"/>
      <c r="D78" s="391"/>
      <c r="E78" s="391"/>
      <c r="F78" s="391"/>
      <c r="G78" s="391"/>
      <c r="H78" s="269">
        <f>+I79</f>
        <v>1699789253.2800009</v>
      </c>
      <c r="I78" s="269">
        <v>1779968186.4799976</v>
      </c>
      <c r="J78" s="114"/>
      <c r="K78" s="20"/>
      <c r="L78" s="62" t="str">
        <f>IF(I79=ESF!E14,"","ERROR")</f>
        <v/>
      </c>
      <c r="M78" s="43"/>
    </row>
    <row r="79" spans="1:15" s="32" customFormat="1" ht="15" x14ac:dyDescent="0.25">
      <c r="A79" s="268"/>
      <c r="B79" s="391" t="s">
        <v>184</v>
      </c>
      <c r="C79" s="391"/>
      <c r="D79" s="391"/>
      <c r="E79" s="391"/>
      <c r="F79" s="391"/>
      <c r="G79" s="391"/>
      <c r="H79" s="269">
        <f>+H78+H74</f>
        <v>1799373192.6999989</v>
      </c>
      <c r="I79" s="269">
        <f>+I78+I74</f>
        <v>1699789253.2800009</v>
      </c>
      <c r="J79" s="274"/>
      <c r="K79" s="57"/>
      <c r="L79" s="62" t="str">
        <f>IF(H79=ESF!D14,"","ERROR")</f>
        <v/>
      </c>
      <c r="M79" s="43"/>
      <c r="N79" s="38"/>
      <c r="O79" s="38"/>
    </row>
    <row r="80" spans="1:15" s="32" customFormat="1" ht="3" customHeight="1" x14ac:dyDescent="0.25">
      <c r="A80" s="268"/>
      <c r="B80" s="271"/>
      <c r="C80" s="273"/>
      <c r="D80" s="273"/>
      <c r="E80" s="273"/>
      <c r="F80" s="273"/>
      <c r="G80" s="273"/>
      <c r="H80" s="275"/>
      <c r="I80" s="275"/>
      <c r="J80" s="274"/>
      <c r="K80" s="57"/>
    </row>
    <row r="81" spans="1:13" s="32" customFormat="1" hidden="1" x14ac:dyDescent="0.2">
      <c r="A81" s="268"/>
      <c r="B81" s="271"/>
      <c r="C81" s="267"/>
      <c r="D81" s="267"/>
      <c r="E81" s="267"/>
      <c r="F81" s="267"/>
      <c r="G81" s="267"/>
      <c r="H81" s="269"/>
      <c r="I81" s="269"/>
      <c r="J81" s="270"/>
      <c r="K81" s="54"/>
    </row>
    <row r="82" spans="1:13" s="32" customFormat="1" hidden="1" x14ac:dyDescent="0.2">
      <c r="A82" s="268"/>
      <c r="B82" s="271"/>
      <c r="C82" s="267"/>
      <c r="D82" s="267"/>
      <c r="E82" s="267"/>
      <c r="F82" s="267"/>
      <c r="G82" s="267"/>
      <c r="H82" s="269"/>
      <c r="I82" s="269"/>
      <c r="J82" s="270"/>
      <c r="K82" s="54"/>
    </row>
    <row r="83" spans="1:13" ht="14.25" customHeight="1" x14ac:dyDescent="0.2">
      <c r="A83" s="124"/>
      <c r="B83" s="125"/>
      <c r="C83" s="276"/>
      <c r="D83" s="276"/>
      <c r="E83" s="276"/>
      <c r="F83" s="276"/>
      <c r="G83" s="276"/>
      <c r="H83" s="277"/>
      <c r="I83" s="277"/>
      <c r="J83" s="142"/>
      <c r="K83" s="21"/>
      <c r="M83" s="37"/>
    </row>
    <row r="84" spans="1:13" ht="8.25" customHeight="1" x14ac:dyDescent="0.25">
      <c r="A84" s="95"/>
      <c r="J84" s="95"/>
      <c r="K84" s="21"/>
    </row>
    <row r="85" spans="1:13" ht="15" customHeight="1" x14ac:dyDescent="0.25">
      <c r="A85" s="99"/>
      <c r="B85" s="91" t="s">
        <v>209</v>
      </c>
      <c r="C85" s="91"/>
      <c r="D85" s="91"/>
      <c r="E85" s="91"/>
      <c r="F85" s="91"/>
      <c r="G85" s="91"/>
      <c r="H85" s="116"/>
      <c r="I85" s="116"/>
      <c r="J85" s="91"/>
      <c r="K85" s="24"/>
    </row>
    <row r="86" spans="1:13" ht="9" customHeight="1" x14ac:dyDescent="0.25">
      <c r="A86" s="99"/>
      <c r="B86" s="91"/>
      <c r="C86" s="91"/>
      <c r="D86" s="91"/>
      <c r="E86" s="91"/>
      <c r="F86" s="91"/>
      <c r="G86" s="91"/>
      <c r="H86" s="116"/>
      <c r="I86" s="116"/>
      <c r="J86" s="91"/>
      <c r="K86" s="24"/>
    </row>
    <row r="87" spans="1:13" ht="15.75" customHeight="1" x14ac:dyDescent="0.25">
      <c r="A87" s="99"/>
      <c r="B87" s="91"/>
      <c r="C87" s="100"/>
      <c r="D87" s="101"/>
      <c r="E87" s="101"/>
      <c r="F87" s="101"/>
      <c r="G87" s="99"/>
      <c r="H87" s="85"/>
      <c r="I87" s="144"/>
      <c r="J87" s="101"/>
      <c r="K87" s="27"/>
    </row>
    <row r="88" spans="1:13" ht="29.25" customHeight="1" x14ac:dyDescent="0.25">
      <c r="A88" s="99"/>
      <c r="B88" s="102"/>
      <c r="C88" s="91"/>
      <c r="D88" s="123"/>
      <c r="E88" s="103"/>
      <c r="F88" s="104"/>
      <c r="G88" s="104"/>
      <c r="H88" s="377"/>
      <c r="I88" s="377"/>
      <c r="J88" s="377"/>
      <c r="K88" s="52"/>
    </row>
    <row r="89" spans="1:13" ht="14.1" customHeight="1" x14ac:dyDescent="0.25">
      <c r="A89" s="99"/>
      <c r="B89" s="102"/>
      <c r="C89" s="105"/>
      <c r="D89" s="393"/>
      <c r="E89" s="393"/>
      <c r="F89" s="393"/>
      <c r="G89" s="198"/>
      <c r="H89" s="198"/>
      <c r="I89" s="198"/>
      <c r="J89" s="147"/>
      <c r="K89" s="19"/>
    </row>
    <row r="90" spans="1:13" ht="14.1" customHeight="1" x14ac:dyDescent="0.25">
      <c r="A90" s="99"/>
      <c r="B90" s="102"/>
      <c r="C90" s="279"/>
      <c r="D90" s="374"/>
      <c r="E90" s="374"/>
      <c r="F90" s="374"/>
      <c r="G90" s="253"/>
      <c r="H90" s="198"/>
      <c r="I90" s="198"/>
      <c r="J90" s="147"/>
      <c r="K90" s="19"/>
    </row>
    <row r="91" spans="1:13" x14ac:dyDescent="0.25">
      <c r="H91" s="107"/>
      <c r="J91" s="278"/>
      <c r="K91" s="39"/>
    </row>
    <row r="92" spans="1:13" x14ac:dyDescent="0.25">
      <c r="H92" s="227"/>
      <c r="J92" s="278"/>
      <c r="K92" s="39"/>
    </row>
    <row r="93" spans="1:13" x14ac:dyDescent="0.25">
      <c r="H93" s="227"/>
    </row>
  </sheetData>
  <sheetProtection formatCells="0" selectLockedCells="1"/>
  <mergeCells count="60">
    <mergeCell ref="D90:F90"/>
    <mergeCell ref="D37:G37"/>
    <mergeCell ref="D38:G38"/>
    <mergeCell ref="D39:G39"/>
    <mergeCell ref="D13:G13"/>
    <mergeCell ref="C23:G23"/>
    <mergeCell ref="D36:G36"/>
    <mergeCell ref="D30:G30"/>
    <mergeCell ref="C45:G45"/>
    <mergeCell ref="C50:G50"/>
    <mergeCell ref="C59:G59"/>
    <mergeCell ref="D27:G27"/>
    <mergeCell ref="D35:G35"/>
    <mergeCell ref="D26:G26"/>
    <mergeCell ref="D16:G16"/>
    <mergeCell ref="D28:G28"/>
    <mergeCell ref="H88:J88"/>
    <mergeCell ref="B6:F6"/>
    <mergeCell ref="B9:G9"/>
    <mergeCell ref="C11:G11"/>
    <mergeCell ref="D18:G18"/>
    <mergeCell ref="D17:G17"/>
    <mergeCell ref="D19:G19"/>
    <mergeCell ref="D12:G12"/>
    <mergeCell ref="D31:G31"/>
    <mergeCell ref="D32:G32"/>
    <mergeCell ref="D33:G33"/>
    <mergeCell ref="D63:G63"/>
    <mergeCell ref="D66:G66"/>
    <mergeCell ref="D20:G20"/>
    <mergeCell ref="D21:F21"/>
    <mergeCell ref="D14:G14"/>
    <mergeCell ref="D89:F89"/>
    <mergeCell ref="B71:G71"/>
    <mergeCell ref="B74:G74"/>
    <mergeCell ref="B78:G78"/>
    <mergeCell ref="B79:G79"/>
    <mergeCell ref="D69:G69"/>
    <mergeCell ref="C65:G65"/>
    <mergeCell ref="B41:G41"/>
    <mergeCell ref="B43:G43"/>
    <mergeCell ref="B54:G54"/>
    <mergeCell ref="B57:G57"/>
    <mergeCell ref="D46:G46"/>
    <mergeCell ref="D47:G47"/>
    <mergeCell ref="D48:G48"/>
    <mergeCell ref="D51:G51"/>
    <mergeCell ref="D52:G52"/>
    <mergeCell ref="D53:G53"/>
    <mergeCell ref="D60:G60"/>
    <mergeCell ref="D24:G24"/>
    <mergeCell ref="D25:G25"/>
    <mergeCell ref="D29:G29"/>
    <mergeCell ref="D34:G34"/>
    <mergeCell ref="A1:J1"/>
    <mergeCell ref="A2:J2"/>
    <mergeCell ref="A3:J3"/>
    <mergeCell ref="A4:J4"/>
    <mergeCell ref="A5:J5"/>
    <mergeCell ref="D15:G15"/>
  </mergeCells>
  <printOptions horizontalCentered="1" verticalCentered="1"/>
  <pageMargins left="0" right="0" top="0.62992125984251968" bottom="0" header="0" footer="0"/>
  <pageSetup paperSize="9" scale="71" orientation="portrait" r:id="rId1"/>
  <ignoredErrors>
    <ignoredError sqref="H60 H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privado</cp:lastModifiedBy>
  <cp:lastPrinted>2021-07-29T18:14:20Z</cp:lastPrinted>
  <dcterms:created xsi:type="dcterms:W3CDTF">2014-01-27T16:27:43Z</dcterms:created>
  <dcterms:modified xsi:type="dcterms:W3CDTF">2021-07-29T20:17:34Z</dcterms:modified>
</cp:coreProperties>
</file>